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D:\AGI\PROIECT HOTARARE\REKREATIV\Modificare contract\Modificare pret, inventar\"/>
    </mc:Choice>
  </mc:AlternateContent>
  <bookViews>
    <workbookView xWindow="0" yWindow="0" windowWidth="28800" windowHeight="11775" activeTab="1"/>
  </bookViews>
  <sheets>
    <sheet name="Árstruktúra egyesített pont " sheetId="17" r:id="rId1"/>
    <sheet name="Árstruktúra egyesített pont ro" sheetId="18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" i="18" l="1"/>
  <c r="Q5" i="18"/>
  <c r="T4" i="18"/>
  <c r="R8" i="18"/>
  <c r="N8" i="18"/>
  <c r="T5" i="18"/>
  <c r="R36" i="18"/>
  <c r="S37" i="18"/>
  <c r="T37" i="18"/>
  <c r="J36" i="18"/>
  <c r="L37" i="18"/>
  <c r="M37" i="18"/>
  <c r="X36" i="18"/>
  <c r="U36" i="18"/>
  <c r="N36" i="18"/>
  <c r="L36" i="18"/>
  <c r="M36" i="18"/>
  <c r="F36" i="18"/>
  <c r="X32" i="18"/>
  <c r="U32" i="18"/>
  <c r="R32" i="18"/>
  <c r="N32" i="18"/>
  <c r="X31" i="18"/>
  <c r="U31" i="18"/>
  <c r="R31" i="18"/>
  <c r="S31" i="18"/>
  <c r="T31" i="18"/>
  <c r="N31" i="18"/>
  <c r="N27" i="18"/>
  <c r="P28" i="18"/>
  <c r="Q28" i="18"/>
  <c r="F27" i="18"/>
  <c r="H28" i="18"/>
  <c r="I28" i="18"/>
  <c r="U27" i="18"/>
  <c r="R27" i="18"/>
  <c r="S27" i="18"/>
  <c r="T27" i="18"/>
  <c r="J27" i="18"/>
  <c r="L28" i="18"/>
  <c r="M28" i="18"/>
  <c r="H27" i="18"/>
  <c r="I27" i="18"/>
  <c r="R25" i="18"/>
  <c r="S26" i="18"/>
  <c r="T26" i="18"/>
  <c r="J25" i="18"/>
  <c r="L26" i="18"/>
  <c r="M26" i="18"/>
  <c r="U25" i="18"/>
  <c r="N25" i="18"/>
  <c r="L25" i="18"/>
  <c r="F25" i="18"/>
  <c r="X20" i="18"/>
  <c r="U20" i="18"/>
  <c r="R20" i="18"/>
  <c r="N20" i="18"/>
  <c r="J20" i="18"/>
  <c r="L20" i="18"/>
  <c r="M20" i="18"/>
  <c r="L21" i="18"/>
  <c r="M21" i="18"/>
  <c r="R18" i="18"/>
  <c r="S19" i="18"/>
  <c r="T19" i="18"/>
  <c r="J18" i="18"/>
  <c r="L19" i="18"/>
  <c r="M19" i="18"/>
  <c r="X18" i="18"/>
  <c r="U18" i="18"/>
  <c r="S18" i="18"/>
  <c r="T18" i="18"/>
  <c r="N18" i="18"/>
  <c r="L18" i="18"/>
  <c r="M18" i="18"/>
  <c r="J15" i="18"/>
  <c r="L16" i="18"/>
  <c r="M16" i="18"/>
  <c r="X15" i="18"/>
  <c r="U15" i="18"/>
  <c r="R15" i="18"/>
  <c r="N15" i="18"/>
  <c r="P15" i="18"/>
  <c r="Q15" i="18"/>
  <c r="L15" i="18"/>
  <c r="M15" i="18"/>
  <c r="U12" i="18"/>
  <c r="V12" i="18"/>
  <c r="W12" i="18"/>
  <c r="R12" i="18"/>
  <c r="S12" i="18"/>
  <c r="T12" i="18"/>
  <c r="N12" i="18"/>
  <c r="P12" i="18"/>
  <c r="Q12" i="18"/>
  <c r="J12" i="18"/>
  <c r="L12" i="18"/>
  <c r="X10" i="18"/>
  <c r="U10" i="18"/>
  <c r="R10" i="18"/>
  <c r="S10" i="18"/>
  <c r="T10" i="18"/>
  <c r="N10" i="18"/>
  <c r="J10" i="18"/>
  <c r="L10" i="18"/>
  <c r="M10" i="18"/>
  <c r="X8" i="18"/>
  <c r="Z5" i="18"/>
  <c r="U8" i="18"/>
  <c r="S8" i="18"/>
  <c r="T8" i="18"/>
  <c r="J8" i="18"/>
  <c r="L9" i="18"/>
  <c r="M9" i="18"/>
  <c r="Z4" i="18"/>
  <c r="Y8" i="18"/>
  <c r="Z8" i="18"/>
  <c r="Y32" i="18"/>
  <c r="Z32" i="18"/>
  <c r="Y21" i="18"/>
  <c r="Z21" i="18"/>
  <c r="Y37" i="18"/>
  <c r="Z37" i="18"/>
  <c r="Y19" i="18"/>
  <c r="Z19" i="18"/>
  <c r="Y11" i="18"/>
  <c r="Z11" i="18"/>
  <c r="Y9" i="18"/>
  <c r="Z9" i="18"/>
  <c r="X25" i="18"/>
  <c r="Y26" i="18"/>
  <c r="Z26" i="18"/>
  <c r="Y16" i="18"/>
  <c r="Z16" i="18"/>
  <c r="Y20" i="18"/>
  <c r="Z20" i="18"/>
  <c r="P19" i="18"/>
  <c r="Q19" i="18"/>
  <c r="P37" i="18"/>
  <c r="Q37" i="18"/>
  <c r="P26" i="18"/>
  <c r="Q26" i="18"/>
  <c r="P16" i="18"/>
  <c r="Q16" i="18"/>
  <c r="P11" i="18"/>
  <c r="Q11" i="18"/>
  <c r="P32" i="18"/>
  <c r="Q32" i="18"/>
  <c r="L8" i="18"/>
  <c r="M8" i="18"/>
  <c r="P21" i="18"/>
  <c r="Q21" i="18"/>
  <c r="M25" i="18"/>
  <c r="P36" i="18"/>
  <c r="Q36" i="18"/>
  <c r="P25" i="18"/>
  <c r="Q25" i="18"/>
  <c r="P20" i="18"/>
  <c r="Q20" i="18"/>
  <c r="P18" i="18"/>
  <c r="Q18" i="18"/>
  <c r="P31" i="18"/>
  <c r="Q31" i="18"/>
  <c r="P27" i="18"/>
  <c r="Q27" i="18"/>
  <c r="S28" i="18"/>
  <c r="T28" i="18"/>
  <c r="S21" i="18"/>
  <c r="T21" i="18"/>
  <c r="P9" i="18"/>
  <c r="Q9" i="18"/>
  <c r="Y25" i="18"/>
  <c r="Z25" i="18"/>
  <c r="S32" i="18"/>
  <c r="T32" i="18"/>
  <c r="H37" i="18"/>
  <c r="I37" i="18"/>
  <c r="H36" i="18"/>
  <c r="I36" i="18"/>
  <c r="Y36" i="18"/>
  <c r="Z36" i="18"/>
  <c r="S36" i="18"/>
  <c r="T36" i="18"/>
  <c r="S25" i="18"/>
  <c r="T25" i="18"/>
  <c r="S20" i="18"/>
  <c r="T20" i="18"/>
  <c r="P8" i="18"/>
  <c r="Q8" i="18"/>
  <c r="S9" i="18"/>
  <c r="T9" i="18"/>
  <c r="P10" i="18"/>
  <c r="Q10" i="18"/>
  <c r="S11" i="18"/>
  <c r="T11" i="18"/>
  <c r="S15" i="18"/>
  <c r="T15" i="18"/>
  <c r="S16" i="18"/>
  <c r="T16" i="18"/>
  <c r="H26" i="18"/>
  <c r="I26" i="18"/>
  <c r="H25" i="18"/>
  <c r="I25" i="18"/>
  <c r="L11" i="18"/>
  <c r="M11" i="18"/>
  <c r="Y18" i="18"/>
  <c r="Z18" i="18"/>
  <c r="Y31" i="18"/>
  <c r="Z31" i="18"/>
  <c r="Y15" i="18"/>
  <c r="Z15" i="18"/>
  <c r="Y10" i="18"/>
  <c r="Z10" i="18"/>
  <c r="W5" i="18"/>
  <c r="W4" i="18"/>
  <c r="L27" i="18"/>
  <c r="S16" i="17"/>
  <c r="K8" i="17"/>
  <c r="M27" i="18"/>
  <c r="X27" i="18"/>
  <c r="V32" i="18"/>
  <c r="W32" i="18"/>
  <c r="V19" i="18"/>
  <c r="W19" i="18"/>
  <c r="V37" i="18"/>
  <c r="W37" i="18"/>
  <c r="V26" i="18"/>
  <c r="W26" i="18"/>
  <c r="V16" i="18"/>
  <c r="W16" i="18"/>
  <c r="V11" i="18"/>
  <c r="W11" i="18"/>
  <c r="V21" i="18"/>
  <c r="W21" i="18"/>
  <c r="V28" i="18"/>
  <c r="W28" i="18"/>
  <c r="V9" i="18"/>
  <c r="W9" i="18"/>
  <c r="V31" i="18"/>
  <c r="W31" i="18"/>
  <c r="V27" i="18"/>
  <c r="W27" i="18"/>
  <c r="V8" i="18"/>
  <c r="W8" i="18"/>
  <c r="V36" i="18"/>
  <c r="W36" i="18"/>
  <c r="V25" i="18"/>
  <c r="W25" i="18"/>
  <c r="V10" i="18"/>
  <c r="W10" i="18"/>
  <c r="V20" i="18"/>
  <c r="W20" i="18"/>
  <c r="V18" i="18"/>
  <c r="W18" i="18"/>
  <c r="V15" i="18"/>
  <c r="W15" i="18"/>
  <c r="G36" i="17"/>
  <c r="I37" i="17"/>
  <c r="J37" i="17"/>
  <c r="I36" i="17"/>
  <c r="J36" i="17"/>
  <c r="K36" i="17"/>
  <c r="M37" i="17"/>
  <c r="N37" i="17"/>
  <c r="Y36" i="17"/>
  <c r="V36" i="17"/>
  <c r="S36" i="17"/>
  <c r="O36" i="17"/>
  <c r="Y27" i="18"/>
  <c r="Z27" i="18"/>
  <c r="Y28" i="18"/>
  <c r="Z28" i="18"/>
  <c r="M36" i="17"/>
  <c r="N36" i="17"/>
  <c r="K10" i="17"/>
  <c r="M10" i="17"/>
  <c r="O10" i="17"/>
  <c r="Q10" i="17"/>
  <c r="R10" i="17"/>
  <c r="Y30" i="17"/>
  <c r="V30" i="17"/>
  <c r="S30" i="17"/>
  <c r="S29" i="17"/>
  <c r="O30" i="17"/>
  <c r="S25" i="17"/>
  <c r="S23" i="17"/>
  <c r="S18" i="17"/>
  <c r="S13" i="17"/>
  <c r="S34" i="17"/>
  <c r="S31" i="17"/>
  <c r="S10" i="17"/>
  <c r="T10" i="17"/>
  <c r="U10" i="17"/>
  <c r="S8" i="17"/>
  <c r="S6" i="17"/>
  <c r="U3" i="17"/>
  <c r="T17" i="17"/>
  <c r="U17" i="17"/>
  <c r="Y34" i="17"/>
  <c r="V34" i="17"/>
  <c r="O34" i="17"/>
  <c r="Y31" i="17"/>
  <c r="V31" i="17"/>
  <c r="O31" i="17"/>
  <c r="Y29" i="17"/>
  <c r="V29" i="17"/>
  <c r="O29" i="17"/>
  <c r="V25" i="17"/>
  <c r="O25" i="17"/>
  <c r="K25" i="17"/>
  <c r="M25" i="17"/>
  <c r="G25" i="17"/>
  <c r="I25" i="17"/>
  <c r="J25" i="17"/>
  <c r="I26" i="17"/>
  <c r="J26" i="17"/>
  <c r="V23" i="17"/>
  <c r="O23" i="17"/>
  <c r="K23" i="17"/>
  <c r="M23" i="17"/>
  <c r="G23" i="17"/>
  <c r="I24" i="17"/>
  <c r="J24" i="17"/>
  <c r="Y18" i="17"/>
  <c r="V18" i="17"/>
  <c r="O18" i="17"/>
  <c r="K18" i="17"/>
  <c r="M18" i="17"/>
  <c r="N18" i="17"/>
  <c r="Y16" i="17"/>
  <c r="V16" i="17"/>
  <c r="O16" i="17"/>
  <c r="K16" i="17"/>
  <c r="M17" i="17"/>
  <c r="N17" i="17"/>
  <c r="Y13" i="17"/>
  <c r="V13" i="17"/>
  <c r="O13" i="17"/>
  <c r="K13" i="17"/>
  <c r="M14" i="17"/>
  <c r="N14" i="17"/>
  <c r="V10" i="17"/>
  <c r="W10" i="17"/>
  <c r="X10" i="17"/>
  <c r="Y8" i="17"/>
  <c r="V8" i="17"/>
  <c r="O8" i="17"/>
  <c r="Y6" i="17"/>
  <c r="AA2" i="17"/>
  <c r="Z36" i="17"/>
  <c r="AA36" i="17"/>
  <c r="V6" i="17"/>
  <c r="X3" i="17"/>
  <c r="W37" i="17"/>
  <c r="X37" i="17"/>
  <c r="O6" i="17"/>
  <c r="R3" i="17"/>
  <c r="K6" i="17"/>
  <c r="M7" i="17"/>
  <c r="N7" i="17"/>
  <c r="AA3" i="17"/>
  <c r="Q37" i="17"/>
  <c r="R37" i="17"/>
  <c r="R2" i="17"/>
  <c r="Q36" i="17"/>
  <c r="R36" i="17"/>
  <c r="M16" i="17"/>
  <c r="N16" i="17"/>
  <c r="M24" i="17"/>
  <c r="N24" i="17"/>
  <c r="Q16" i="17"/>
  <c r="R16" i="17"/>
  <c r="Q13" i="17"/>
  <c r="R13" i="17"/>
  <c r="Q25" i="17"/>
  <c r="R25" i="17"/>
  <c r="Q18" i="17"/>
  <c r="R18" i="17"/>
  <c r="U2" i="17"/>
  <c r="Q8" i="17"/>
  <c r="R8" i="17"/>
  <c r="Q17" i="17"/>
  <c r="R17" i="17"/>
  <c r="Q14" i="17"/>
  <c r="R14" i="17"/>
  <c r="Q7" i="17"/>
  <c r="R7" i="17"/>
  <c r="Z9" i="17"/>
  <c r="AA9" i="17"/>
  <c r="Z37" i="17"/>
  <c r="AA37" i="17"/>
  <c r="Q26" i="17"/>
  <c r="R26" i="17"/>
  <c r="Q30" i="17"/>
  <c r="R30" i="17"/>
  <c r="T19" i="17"/>
  <c r="U19" i="17"/>
  <c r="T37" i="17"/>
  <c r="U37" i="17"/>
  <c r="Z17" i="17"/>
  <c r="AA17" i="17"/>
  <c r="Z14" i="17"/>
  <c r="AA14" i="17"/>
  <c r="I23" i="17"/>
  <c r="J23" i="17"/>
  <c r="Q9" i="17"/>
  <c r="R9" i="17"/>
  <c r="T14" i="17"/>
  <c r="U14" i="17"/>
  <c r="T26" i="17"/>
  <c r="U26" i="17"/>
  <c r="M6" i="17"/>
  <c r="N6" i="17"/>
  <c r="Q24" i="17"/>
  <c r="R24" i="17"/>
  <c r="T30" i="17"/>
  <c r="U30" i="17"/>
  <c r="T9" i="17"/>
  <c r="U9" i="17"/>
  <c r="T24" i="17"/>
  <c r="U24" i="17"/>
  <c r="M8" i="17"/>
  <c r="N8" i="17"/>
  <c r="M9" i="17"/>
  <c r="N9" i="17"/>
  <c r="Z7" i="17"/>
  <c r="AA7" i="17"/>
  <c r="Z19" i="17"/>
  <c r="AA19" i="17"/>
  <c r="T7" i="17"/>
  <c r="U7" i="17"/>
  <c r="Z30" i="17"/>
  <c r="AA30" i="17"/>
  <c r="Q19" i="17"/>
  <c r="R19" i="17"/>
  <c r="Z29" i="17"/>
  <c r="AA29" i="17"/>
  <c r="Z16" i="17"/>
  <c r="AA16" i="17"/>
  <c r="Z34" i="17"/>
  <c r="AA34" i="17"/>
  <c r="Z8" i="17"/>
  <c r="AA8" i="17"/>
  <c r="Z6" i="17"/>
  <c r="AA6" i="17"/>
  <c r="Z13" i="17"/>
  <c r="AA13" i="17"/>
  <c r="Z31" i="17"/>
  <c r="AA31" i="17"/>
  <c r="Z18" i="17"/>
  <c r="AA18" i="17"/>
  <c r="Y23" i="17"/>
  <c r="Z23" i="17"/>
  <c r="AA23" i="17"/>
  <c r="N23" i="17"/>
  <c r="W7" i="17"/>
  <c r="X7" i="17"/>
  <c r="W9" i="17"/>
  <c r="X9" i="17"/>
  <c r="W19" i="17"/>
  <c r="X19" i="17"/>
  <c r="W14" i="17"/>
  <c r="X14" i="17"/>
  <c r="W24" i="17"/>
  <c r="X24" i="17"/>
  <c r="W17" i="17"/>
  <c r="X17" i="17"/>
  <c r="W30" i="17"/>
  <c r="X30" i="17"/>
  <c r="W26" i="17"/>
  <c r="X26" i="17"/>
  <c r="N25" i="17"/>
  <c r="Y25" i="17"/>
  <c r="Z26" i="17"/>
  <c r="AA26" i="17"/>
  <c r="M26" i="17"/>
  <c r="N26" i="17"/>
  <c r="M13" i="17"/>
  <c r="N13" i="17"/>
  <c r="Q31" i="17"/>
  <c r="R31" i="17"/>
  <c r="Q6" i="17"/>
  <c r="R6" i="17"/>
  <c r="T34" i="17"/>
  <c r="U34" i="17"/>
  <c r="T18" i="17"/>
  <c r="U18" i="17"/>
  <c r="T31" i="17"/>
  <c r="U31" i="17"/>
  <c r="T8" i="17"/>
  <c r="U8" i="17"/>
  <c r="T29" i="17"/>
  <c r="U29" i="17"/>
  <c r="Q23" i="17"/>
  <c r="R23" i="17"/>
  <c r="Q29" i="17"/>
  <c r="R29" i="17"/>
  <c r="Q34" i="17"/>
  <c r="R34" i="17"/>
  <c r="M19" i="17"/>
  <c r="N19" i="17"/>
  <c r="X2" i="17"/>
  <c r="W36" i="17"/>
  <c r="X36" i="17"/>
  <c r="T6" i="17"/>
  <c r="U6" i="17"/>
  <c r="T36" i="17"/>
  <c r="U36" i="17"/>
  <c r="T16" i="17"/>
  <c r="U16" i="17"/>
  <c r="T13" i="17"/>
  <c r="U13" i="17"/>
  <c r="T23" i="17"/>
  <c r="U23" i="17"/>
  <c r="T25" i="17"/>
  <c r="U25" i="17"/>
  <c r="Z24" i="17"/>
  <c r="AA24" i="17"/>
  <c r="W34" i="17"/>
  <c r="X34" i="17"/>
  <c r="W16" i="17"/>
  <c r="X16" i="17"/>
  <c r="W18" i="17"/>
  <c r="X18" i="17"/>
  <c r="W29" i="17"/>
  <c r="X29" i="17"/>
  <c r="W23" i="17"/>
  <c r="X23" i="17"/>
  <c r="W6" i="17"/>
  <c r="X6" i="17"/>
  <c r="W13" i="17"/>
  <c r="X13" i="17"/>
  <c r="W31" i="17"/>
  <c r="X31" i="17"/>
  <c r="W25" i="17"/>
  <c r="X25" i="17"/>
  <c r="W8" i="17"/>
  <c r="X8" i="17"/>
  <c r="Z25" i="17"/>
  <c r="AA25" i="17"/>
</calcChain>
</file>

<file path=xl/sharedStrings.xml><?xml version="1.0" encoding="utf-8"?>
<sst xmlns="http://schemas.openxmlformats.org/spreadsheetml/2006/main" count="335" uniqueCount="121">
  <si>
    <t>Pontérték</t>
  </si>
  <si>
    <t>Uszoda</t>
  </si>
  <si>
    <t>Érvényesség</t>
  </si>
  <si>
    <t>Standard</t>
  </si>
  <si>
    <t>Úszótanfolyamok/edzések (úszóedző vezetésével)</t>
  </si>
  <si>
    <t>Nemzeti- és olimpiai kerettagok</t>
  </si>
  <si>
    <t>INGYENES</t>
  </si>
  <si>
    <t>-</t>
  </si>
  <si>
    <t>45 perc</t>
  </si>
  <si>
    <t>Sóbarlang</t>
  </si>
  <si>
    <t>Csoportos foglalás</t>
  </si>
  <si>
    <t>300,00 lej</t>
  </si>
  <si>
    <t>Sugás Spa</t>
  </si>
  <si>
    <t xml:space="preserve"> I Sipálya</t>
  </si>
  <si>
    <t xml:space="preserve"> II Sipálya</t>
  </si>
  <si>
    <t>Standard hétköznap</t>
  </si>
  <si>
    <t>Belépések száma</t>
  </si>
  <si>
    <t>Szolgáltatás</t>
  </si>
  <si>
    <t>Jegytípus</t>
  </si>
  <si>
    <t>Kedvezmény %</t>
  </si>
  <si>
    <t>Régi ár (RON)</t>
  </si>
  <si>
    <t>Új ár (RON)</t>
  </si>
  <si>
    <t>Kizárólag 9:00-14:00 között érvényes hétköznapokon</t>
  </si>
  <si>
    <t>Költség egy belépéskor régi bérlet szerint (4 alkalmas b.)</t>
  </si>
  <si>
    <t>Költség egy belépéskor új árstruktúra szerint</t>
  </si>
  <si>
    <t>Hosszabbítás</t>
  </si>
  <si>
    <t>3 óra</t>
  </si>
  <si>
    <t>1 óra</t>
  </si>
  <si>
    <t xml:space="preserve">Költség egy belépéskor régi bérlet szerint </t>
  </si>
  <si>
    <t>Tanfolyamok/edzések (oktató vezetésével)</t>
  </si>
  <si>
    <t xml:space="preserve">Felnőtt </t>
  </si>
  <si>
    <t>Rekreatív csomag 3000 pont egy év</t>
  </si>
  <si>
    <t>Maxi csomag 600 pont 90 nap</t>
  </si>
  <si>
    <t>Strand</t>
  </si>
  <si>
    <t>Napozóágy bérlés</t>
  </si>
  <si>
    <t xml:space="preserve">Kizárólag 16:00-20:00 között érvényes </t>
  </si>
  <si>
    <t>minimum 15 személy</t>
  </si>
  <si>
    <t>Sportcsarnok</t>
  </si>
  <si>
    <t xml:space="preserve">egy óra </t>
  </si>
  <si>
    <t>egy nap</t>
  </si>
  <si>
    <r>
      <t xml:space="preserve">Standard 9 - 14 között   (Hétfő - Péntek) </t>
    </r>
    <r>
      <rPr>
        <sz val="9"/>
        <color rgb="FFFF0000"/>
        <rFont val="Segoe UI"/>
        <family val="2"/>
      </rPr>
      <t>-34%</t>
    </r>
  </si>
  <si>
    <r>
      <t xml:space="preserve">Standard hétvége </t>
    </r>
    <r>
      <rPr>
        <sz val="9"/>
        <color rgb="FFFF0000"/>
        <rFont val="Segoe UI"/>
        <family val="2"/>
      </rPr>
      <t>+33%</t>
    </r>
  </si>
  <si>
    <t xml:space="preserve"> Prémium csomag 360 pont 90 nap</t>
  </si>
  <si>
    <t>Kedvezményes hétköznap</t>
  </si>
  <si>
    <t>Családi belépő</t>
  </si>
  <si>
    <r>
      <t xml:space="preserve">Kedvezményes 9 - 14 között (Hétfő - Péntek) </t>
    </r>
    <r>
      <rPr>
        <sz val="9"/>
        <color rgb="FFFF0000"/>
        <rFont val="Segoe UI"/>
        <family val="2"/>
      </rPr>
      <t>-34%</t>
    </r>
  </si>
  <si>
    <r>
      <t xml:space="preserve">Kedvezményes hétvége </t>
    </r>
    <r>
      <rPr>
        <sz val="9"/>
        <color rgb="FFFF0000"/>
        <rFont val="Segoe UI"/>
        <family val="2"/>
      </rPr>
      <t>+33%</t>
    </r>
  </si>
  <si>
    <t>2 felnőtt 3 kiskorú</t>
  </si>
  <si>
    <t>Korcsolya-pálya</t>
  </si>
  <si>
    <t>Jégóra</t>
  </si>
  <si>
    <t>Standard belépő</t>
  </si>
  <si>
    <t xml:space="preserve">Kedvezményes belépő </t>
  </si>
  <si>
    <t>Délutáni belépő</t>
  </si>
  <si>
    <t>Kedvezményes belépő</t>
  </si>
  <si>
    <t>3 óra Hétfő-Péntek 15:00–18:30 között nem érvényes</t>
  </si>
  <si>
    <t xml:space="preserve">Kedvezményes  (18 év alatt és 60 év felett)                            </t>
  </si>
  <si>
    <t xml:space="preserve">Kedvezményes (18 év alatt és 60 év felett)                            </t>
  </si>
  <si>
    <t xml:space="preserve">Kedvezményes (18 év alatt és 60 év felett)                              </t>
  </si>
  <si>
    <t>90 perc Hétfő 10:00–14:00 óra-Kedd-Péntek 10:00–14:00 és 15:00–18:30 között érvényes</t>
  </si>
  <si>
    <t>Ide tartozik a régi 6- és 5 lejes gyerek jegy is</t>
  </si>
  <si>
    <t>Ingyenes belépő</t>
  </si>
  <si>
    <t>3 éves kor alatt / Nemzeti- és olimpiai kerettagok</t>
  </si>
  <si>
    <t>Téli csomag 12 pont 30 nap</t>
  </si>
  <si>
    <t>Téli csomag 60 pont 30 nap</t>
  </si>
  <si>
    <t>Standard csomag 120 pont  30 nap</t>
  </si>
  <si>
    <t>130 cm magasságig síöltözetben, sisakkal/ Nemzeti- és olimpiai kerettagok</t>
  </si>
  <si>
    <t>Servicii</t>
  </si>
  <si>
    <t>Tip bilet</t>
  </si>
  <si>
    <t>Valabilitate</t>
  </si>
  <si>
    <t>Puncte</t>
  </si>
  <si>
    <t>Pachet iarnă 12 puncte 30 zile</t>
  </si>
  <si>
    <t>Pachet iarnă 60 puncte 30 zile</t>
  </si>
  <si>
    <t>Pachet standard 120 puncte 30 zile</t>
  </si>
  <si>
    <t xml:space="preserve"> Pachet premium 360 puncte 90 zile</t>
  </si>
  <si>
    <t>Pachet maxi 600 puncte 90 zile</t>
  </si>
  <si>
    <t>Pachet Rekreatív 3000 puncte un an</t>
  </si>
  <si>
    <t>Adult</t>
  </si>
  <si>
    <t xml:space="preserve">Reducere (sub 18 ani- peste 60 ani)                            </t>
  </si>
  <si>
    <t>Cursuri, antrenamente de înot</t>
  </si>
  <si>
    <t>Standard reducere</t>
  </si>
  <si>
    <r>
      <t xml:space="preserve">Standard între orele 9 - 14   (Luni - Vineri) </t>
    </r>
    <r>
      <rPr>
        <sz val="9"/>
        <color rgb="FFFF0000"/>
        <rFont val="Segoe UI"/>
        <family val="2"/>
      </rPr>
      <t>-34%</t>
    </r>
  </si>
  <si>
    <t>Standard  reducere între orele 9 - 14   (Luni - Vineri) -34%</t>
  </si>
  <si>
    <t>Sportivi din cadrul loturilor naţionale şi olimpice</t>
  </si>
  <si>
    <t>GRATUIT</t>
  </si>
  <si>
    <t>3 ore</t>
  </si>
  <si>
    <t>Nu este valabil Luni-Vineri între orele 15:00 – 18:30</t>
  </si>
  <si>
    <t>Este valabil Luni între orele 10:00 – 13:00 și Marți-Vineri 15:00 – 18:30</t>
  </si>
  <si>
    <t>Valabil între orele 9:00-14:00 în zilele lucrătoare</t>
  </si>
  <si>
    <t>Baza de înot</t>
  </si>
  <si>
    <t>45 minute</t>
  </si>
  <si>
    <t>Șugaș spa</t>
  </si>
  <si>
    <t>Standard zile lucrătoare</t>
  </si>
  <si>
    <t>Reducere zile lucrătoare</t>
  </si>
  <si>
    <r>
      <t xml:space="preserve">Standard weekend </t>
    </r>
    <r>
      <rPr>
        <sz val="9"/>
        <color rgb="FFFF0000"/>
        <rFont val="Segoe UI"/>
        <family val="2"/>
      </rPr>
      <t>+33%</t>
    </r>
  </si>
  <si>
    <r>
      <t xml:space="preserve">Reducere weekend </t>
    </r>
    <r>
      <rPr>
        <sz val="9"/>
        <color rgb="FFFF0000"/>
        <rFont val="Segoe UI"/>
        <family val="2"/>
      </rPr>
      <t>+33%</t>
    </r>
  </si>
  <si>
    <t>Rezervare grupuri</t>
  </si>
  <si>
    <t>1 oră</t>
  </si>
  <si>
    <t>Prelungire</t>
  </si>
  <si>
    <t>2 adulți și 3 copii</t>
  </si>
  <si>
    <t>Gratuit</t>
  </si>
  <si>
    <t>sub 3 ani/ sportivi din cadrul loturilor naţionale şi olimpice</t>
  </si>
  <si>
    <t>Patinoar</t>
  </si>
  <si>
    <t>minimum 15 persoane</t>
  </si>
  <si>
    <t>Închiriere gheață</t>
  </si>
  <si>
    <t>Sala de sport</t>
  </si>
  <si>
    <t>0 oră</t>
  </si>
  <si>
    <t>o zi</t>
  </si>
  <si>
    <t>Grotă salină</t>
  </si>
  <si>
    <t>Pârtia I ski</t>
  </si>
  <si>
    <t>Pârtia II ski</t>
  </si>
  <si>
    <t>Număr intrări</t>
  </si>
  <si>
    <t>Preț pentru un acces (abonament vechi)</t>
  </si>
  <si>
    <t>Preț pentru un acces (abonament nou)</t>
  </si>
  <si>
    <t>Reducere(%)</t>
  </si>
  <si>
    <t>Standard (sezlong inclus)</t>
  </si>
  <si>
    <t>Reducere pentru familii (5 sezlonguri incluse)</t>
  </si>
  <si>
    <t>Preț  (RON)</t>
  </si>
  <si>
    <t>până la înălțimea de 130 cm / sportivi din cadrul loturilor naţionale şi olimpice</t>
  </si>
  <si>
    <t>Standard reducere pt copii sub 18 ani (sezlong inclus)</t>
  </si>
  <si>
    <t>Anexa nr.7. la Contract</t>
  </si>
  <si>
    <t>Anexa nr.2 la Act adițional nr.1/2020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</si>
</sst>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RON]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9"/>
      <name val="Segoe UI"/>
      <family val="2"/>
    </font>
    <font>
      <sz val="9"/>
      <name val="Segoe UI"/>
      <family val="2"/>
    </font>
    <font>
      <sz val="9"/>
      <color rgb="FFFF0000"/>
      <name val="Segoe UI"/>
      <family val="2"/>
    </font>
    <font>
      <i/>
      <sz val="9"/>
      <color theme="1"/>
      <name val="Segoe UI"/>
      <family val="2"/>
    </font>
    <font>
      <i/>
      <sz val="9"/>
      <name val="Segoe UI"/>
      <family val="2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Segoe UI"/>
      <family val="2"/>
      <charset val="238"/>
    </font>
    <font>
      <sz val="8"/>
      <color theme="1"/>
      <name val="Segoe UI"/>
      <family val="2"/>
    </font>
    <font>
      <i/>
      <sz val="8"/>
      <color theme="1"/>
      <name val="Segoe UI"/>
      <family val="2"/>
    </font>
    <font>
      <b/>
      <sz val="8"/>
      <color theme="0"/>
      <name val="Segoe UI"/>
      <family val="2"/>
    </font>
    <font>
      <b/>
      <sz val="8"/>
      <color theme="1"/>
      <name val="Segoe UI"/>
      <family val="2"/>
    </font>
    <font>
      <sz val="6"/>
      <color theme="1"/>
      <name val="Segoe UI"/>
      <family val="2"/>
    </font>
    <font>
      <b/>
      <sz val="6"/>
      <color theme="1"/>
      <name val="Segoe UI"/>
      <family val="2"/>
    </font>
    <font>
      <i/>
      <sz val="6"/>
      <color theme="1"/>
      <name val="Segoe UI"/>
      <family val="2"/>
    </font>
    <font>
      <sz val="9"/>
      <color theme="2" tint="-0.499984740745262"/>
      <name val="Segoe UI"/>
      <family val="2"/>
    </font>
    <font>
      <sz val="7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</cellStyleXfs>
  <cellXfs count="2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/>
    <xf numFmtId="0" fontId="5" fillId="5" borderId="1" xfId="0" applyFont="1" applyFill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Alignment="1">
      <alignment horizontal="center" vertical="center"/>
    </xf>
    <xf numFmtId="1" fontId="0" fillId="0" borderId="0" xfId="0" applyNumberFormat="1"/>
    <xf numFmtId="4" fontId="2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5" fillId="5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center"/>
    </xf>
    <xf numFmtId="2" fontId="0" fillId="0" borderId="0" xfId="0" applyNumberFormat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4" fontId="7" fillId="6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" fontId="5" fillId="6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/>
    </xf>
    <xf numFmtId="1" fontId="12" fillId="5" borderId="2" xfId="0" applyNumberFormat="1" applyFont="1" applyFill="1" applyBorder="1" applyAlignment="1">
      <alignment horizontal="center" vertical="center"/>
    </xf>
    <xf numFmtId="1" fontId="12" fillId="5" borderId="2" xfId="1" applyNumberFormat="1" applyFont="1" applyFill="1" applyBorder="1" applyAlignment="1">
      <alignment horizontal="center" vertical="center"/>
    </xf>
    <xf numFmtId="1" fontId="12" fillId="5" borderId="1" xfId="1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 wrapText="1"/>
    </xf>
    <xf numFmtId="2" fontId="11" fillId="0" borderId="2" xfId="1" applyNumberFormat="1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2" fontId="12" fillId="0" borderId="1" xfId="2" applyNumberFormat="1" applyFont="1" applyFill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center" vertical="center"/>
    </xf>
    <xf numFmtId="1" fontId="12" fillId="0" borderId="2" xfId="2" applyNumberFormat="1" applyFont="1" applyFill="1" applyBorder="1" applyAlignment="1">
      <alignment horizontal="center" vertical="center"/>
    </xf>
    <xf numFmtId="164" fontId="12" fillId="5" borderId="1" xfId="2" applyNumberFormat="1" applyFont="1" applyFill="1" applyBorder="1" applyAlignment="1">
      <alignment horizontal="center" vertical="center"/>
    </xf>
    <xf numFmtId="1" fontId="12" fillId="5" borderId="2" xfId="2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1" fontId="16" fillId="0" borderId="5" xfId="0" applyNumberFormat="1" applyFont="1" applyBorder="1" applyAlignment="1">
      <alignment horizontal="right" vertical="center" wrapText="1"/>
    </xf>
    <xf numFmtId="1" fontId="16" fillId="5" borderId="5" xfId="0" applyNumberFormat="1" applyFont="1" applyFill="1" applyBorder="1" applyAlignment="1">
      <alignment horizontal="right" vertical="center" wrapText="1"/>
    </xf>
    <xf numFmtId="1" fontId="16" fillId="0" borderId="5" xfId="0" applyNumberFormat="1" applyFont="1" applyFill="1" applyBorder="1" applyAlignment="1">
      <alignment horizontal="right" vertical="center" wrapText="1"/>
    </xf>
    <xf numFmtId="1" fontId="16" fillId="6" borderId="5" xfId="0" applyNumberFormat="1" applyFont="1" applyFill="1" applyBorder="1" applyAlignment="1">
      <alignment horizontal="right" vertical="center" wrapText="1"/>
    </xf>
    <xf numFmtId="1" fontId="18" fillId="0" borderId="5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164" fontId="12" fillId="0" borderId="0" xfId="1" applyNumberFormat="1" applyFont="1" applyFill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2" fillId="0" borderId="10" xfId="2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/>
    </xf>
    <xf numFmtId="0" fontId="12" fillId="0" borderId="7" xfId="2" applyFont="1" applyFill="1" applyBorder="1" applyAlignment="1">
      <alignment horizontal="center" vertical="center"/>
    </xf>
    <xf numFmtId="0" fontId="12" fillId="0" borderId="12" xfId="2" applyFont="1" applyFill="1" applyBorder="1" applyAlignment="1">
      <alignment horizontal="center" vertical="center"/>
    </xf>
    <xf numFmtId="0" fontId="12" fillId="0" borderId="13" xfId="2" applyFont="1" applyFill="1" applyBorder="1" applyAlignment="1">
      <alignment horizontal="center" vertical="center"/>
    </xf>
    <xf numFmtId="0" fontId="12" fillId="0" borderId="8" xfId="2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11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</cellXfs>
  <cellStyles count="3">
    <cellStyle name="20% - Accent3" xfId="2" builtinId="38"/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opLeftCell="A30" workbookViewId="0">
      <selection activeCell="C16" sqref="C16"/>
    </sheetView>
  </sheetViews>
  <sheetFormatPr defaultColWidth="8.85546875" defaultRowHeight="15" x14ac:dyDescent="0.25"/>
  <cols>
    <col min="1" max="1" width="8.42578125" style="3" customWidth="1"/>
    <col min="2" max="2" width="23.7109375" style="3" customWidth="1"/>
    <col min="3" max="3" width="7.42578125" style="42" customWidth="1"/>
    <col min="4" max="4" width="7.42578125" style="51" customWidth="1"/>
    <col min="5" max="5" width="25" style="2" customWidth="1"/>
    <col min="6" max="6" width="4.7109375" style="5" customWidth="1"/>
    <col min="7" max="7" width="4.85546875" style="5" customWidth="1"/>
    <col min="8" max="8" width="5.42578125" style="5" customWidth="1"/>
    <col min="9" max="9" width="8.140625" style="100" customWidth="1"/>
    <col min="10" max="10" width="5" style="5" customWidth="1"/>
    <col min="11" max="11" width="4.42578125" style="1" customWidth="1"/>
    <col min="12" max="12" width="5.85546875" style="59" customWidth="1"/>
    <col min="13" max="13" width="8.42578125" style="6" customWidth="1"/>
    <col min="14" max="14" width="5" style="39" customWidth="1"/>
    <col min="15" max="15" width="4.140625" style="1" customWidth="1"/>
    <col min="16" max="16" width="9.42578125" style="59" customWidth="1"/>
    <col min="17" max="17" width="8.42578125" style="6" customWidth="1"/>
    <col min="18" max="18" width="5" style="39" customWidth="1"/>
    <col min="19" max="19" width="4.42578125" style="3" customWidth="1"/>
    <col min="20" max="20" width="9" customWidth="1"/>
    <col min="21" max="21" width="5" style="40" customWidth="1"/>
    <col min="22" max="22" width="4.42578125" customWidth="1"/>
    <col min="23" max="23" width="9" customWidth="1"/>
    <col min="24" max="24" width="5" customWidth="1"/>
    <col min="25" max="25" width="4.140625" customWidth="1"/>
    <col min="26" max="26" width="8.7109375" customWidth="1"/>
    <col min="27" max="27" width="5" customWidth="1"/>
    <col min="28" max="42" width="8.7109375" customWidth="1"/>
  </cols>
  <sheetData>
    <row r="1" spans="1:27" ht="24" customHeight="1" x14ac:dyDescent="0.25">
      <c r="A1" s="229" t="s">
        <v>17</v>
      </c>
      <c r="B1" s="229" t="s">
        <v>18</v>
      </c>
      <c r="C1" s="230" t="s">
        <v>20</v>
      </c>
      <c r="D1" s="231" t="s">
        <v>21</v>
      </c>
      <c r="E1" s="229" t="s">
        <v>2</v>
      </c>
      <c r="F1" s="222" t="s">
        <v>0</v>
      </c>
      <c r="G1" s="234" t="s">
        <v>62</v>
      </c>
      <c r="H1" s="234"/>
      <c r="I1" s="234"/>
      <c r="J1" s="234"/>
      <c r="K1" s="234" t="s">
        <v>63</v>
      </c>
      <c r="L1" s="234"/>
      <c r="M1" s="234"/>
      <c r="N1" s="234"/>
      <c r="O1" s="234" t="s">
        <v>64</v>
      </c>
      <c r="P1" s="234"/>
      <c r="Q1" s="234"/>
      <c r="R1" s="234"/>
      <c r="S1" s="235" t="s">
        <v>42</v>
      </c>
      <c r="T1" s="235"/>
      <c r="U1" s="235"/>
      <c r="V1" s="235" t="s">
        <v>32</v>
      </c>
      <c r="W1" s="235"/>
      <c r="X1" s="235"/>
      <c r="Y1" s="236" t="s">
        <v>31</v>
      </c>
      <c r="Z1" s="237"/>
      <c r="AA1" s="238"/>
    </row>
    <row r="2" spans="1:27" x14ac:dyDescent="0.25">
      <c r="A2" s="229"/>
      <c r="B2" s="229"/>
      <c r="C2" s="230"/>
      <c r="D2" s="231"/>
      <c r="E2" s="229"/>
      <c r="F2" s="222"/>
      <c r="G2" s="223" t="s">
        <v>30</v>
      </c>
      <c r="H2" s="224"/>
      <c r="I2" s="224"/>
      <c r="J2" s="103">
        <v>9</v>
      </c>
      <c r="K2" s="223" t="s">
        <v>30</v>
      </c>
      <c r="L2" s="224"/>
      <c r="M2" s="224"/>
      <c r="N2" s="103">
        <v>36</v>
      </c>
      <c r="O2" s="223" t="s">
        <v>30</v>
      </c>
      <c r="P2" s="224"/>
      <c r="Q2" s="224"/>
      <c r="R2" s="103">
        <f>D6*O6*83/100</f>
        <v>59.76</v>
      </c>
      <c r="S2" s="223" t="s">
        <v>30</v>
      </c>
      <c r="T2" s="224"/>
      <c r="U2" s="103">
        <f>D6*S6*70/100</f>
        <v>151.19999999999999</v>
      </c>
      <c r="V2" s="223" t="s">
        <v>30</v>
      </c>
      <c r="W2" s="224"/>
      <c r="X2" s="103">
        <f>D6*V6*60/100</f>
        <v>216</v>
      </c>
      <c r="Y2" s="223" t="s">
        <v>30</v>
      </c>
      <c r="Z2" s="224"/>
      <c r="AA2" s="103">
        <f>D6*Y6*45/100</f>
        <v>810</v>
      </c>
    </row>
    <row r="3" spans="1:27" ht="21" customHeight="1" x14ac:dyDescent="0.25">
      <c r="A3" s="229"/>
      <c r="B3" s="229"/>
      <c r="C3" s="230"/>
      <c r="D3" s="231"/>
      <c r="E3" s="229"/>
      <c r="F3" s="222"/>
      <c r="G3" s="232" t="s">
        <v>55</v>
      </c>
      <c r="H3" s="233"/>
      <c r="I3" s="233"/>
      <c r="J3" s="104">
        <v>6</v>
      </c>
      <c r="K3" s="232" t="s">
        <v>56</v>
      </c>
      <c r="L3" s="233"/>
      <c r="M3" s="233"/>
      <c r="N3" s="104">
        <v>24</v>
      </c>
      <c r="O3" s="232" t="s">
        <v>57</v>
      </c>
      <c r="P3" s="233"/>
      <c r="Q3" s="233"/>
      <c r="R3" s="104">
        <f>D7*O6*83/100</f>
        <v>39.840000000000003</v>
      </c>
      <c r="S3" s="232" t="s">
        <v>56</v>
      </c>
      <c r="T3" s="233"/>
      <c r="U3" s="104">
        <f>D7*S6*70/100</f>
        <v>100.8</v>
      </c>
      <c r="V3" s="232" t="s">
        <v>57</v>
      </c>
      <c r="W3" s="233"/>
      <c r="X3" s="104">
        <f>D7*V6*60/100</f>
        <v>144</v>
      </c>
      <c r="Y3" s="232" t="s">
        <v>56</v>
      </c>
      <c r="Z3" s="233"/>
      <c r="AA3" s="104">
        <f>D7*Y6*45/100</f>
        <v>540</v>
      </c>
    </row>
    <row r="4" spans="1:27" ht="20.25" customHeight="1" x14ac:dyDescent="0.25">
      <c r="A4" s="229"/>
      <c r="B4" s="229"/>
      <c r="C4" s="230"/>
      <c r="D4" s="231"/>
      <c r="E4" s="229"/>
      <c r="F4" s="222"/>
      <c r="G4" s="225"/>
      <c r="H4" s="226"/>
      <c r="I4" s="226"/>
      <c r="J4" s="107"/>
      <c r="K4" s="225"/>
      <c r="L4" s="226"/>
      <c r="M4" s="226"/>
      <c r="N4" s="107"/>
      <c r="O4" s="227" t="s">
        <v>29</v>
      </c>
      <c r="P4" s="228"/>
      <c r="Q4" s="228"/>
      <c r="R4" s="106">
        <v>26</v>
      </c>
      <c r="S4" s="227" t="s">
        <v>29</v>
      </c>
      <c r="T4" s="228"/>
      <c r="U4" s="106">
        <v>67</v>
      </c>
      <c r="V4" s="227" t="s">
        <v>29</v>
      </c>
      <c r="W4" s="228"/>
      <c r="X4" s="106">
        <v>96</v>
      </c>
      <c r="Y4" s="225"/>
      <c r="Z4" s="226"/>
      <c r="AA4" s="105"/>
    </row>
    <row r="5" spans="1:27" s="4" customFormat="1" ht="63" customHeight="1" x14ac:dyDescent="0.25">
      <c r="A5" s="229"/>
      <c r="B5" s="229"/>
      <c r="C5" s="230"/>
      <c r="D5" s="231"/>
      <c r="E5" s="229"/>
      <c r="F5" s="222"/>
      <c r="G5" s="108" t="s">
        <v>16</v>
      </c>
      <c r="H5" s="109" t="s">
        <v>28</v>
      </c>
      <c r="I5" s="110" t="s">
        <v>24</v>
      </c>
      <c r="J5" s="111" t="s">
        <v>19</v>
      </c>
      <c r="K5" s="108" t="s">
        <v>16</v>
      </c>
      <c r="L5" s="109" t="s">
        <v>28</v>
      </c>
      <c r="M5" s="112" t="s">
        <v>24</v>
      </c>
      <c r="N5" s="111" t="s">
        <v>19</v>
      </c>
      <c r="O5" s="108" t="s">
        <v>16</v>
      </c>
      <c r="P5" s="109" t="s">
        <v>23</v>
      </c>
      <c r="Q5" s="112" t="s">
        <v>24</v>
      </c>
      <c r="R5" s="111" t="s">
        <v>19</v>
      </c>
      <c r="S5" s="108" t="s">
        <v>16</v>
      </c>
      <c r="T5" s="112" t="s">
        <v>24</v>
      </c>
      <c r="U5" s="111" t="s">
        <v>19</v>
      </c>
      <c r="V5" s="108" t="s">
        <v>16</v>
      </c>
      <c r="W5" s="112" t="s">
        <v>24</v>
      </c>
      <c r="X5" s="111" t="s">
        <v>19</v>
      </c>
      <c r="Y5" s="108" t="s">
        <v>16</v>
      </c>
      <c r="Z5" s="112" t="s">
        <v>24</v>
      </c>
      <c r="AA5" s="111" t="s">
        <v>19</v>
      </c>
    </row>
    <row r="6" spans="1:27" ht="27.75" customHeight="1" x14ac:dyDescent="0.25">
      <c r="A6" s="174" t="s">
        <v>1</v>
      </c>
      <c r="B6" s="14" t="s">
        <v>3</v>
      </c>
      <c r="C6" s="60">
        <v>15</v>
      </c>
      <c r="D6" s="43">
        <v>18</v>
      </c>
      <c r="E6" s="22" t="s">
        <v>54</v>
      </c>
      <c r="F6" s="188">
        <v>30</v>
      </c>
      <c r="G6" s="179" t="s">
        <v>7</v>
      </c>
      <c r="H6" s="180"/>
      <c r="I6" s="180"/>
      <c r="J6" s="181"/>
      <c r="K6" s="186">
        <f>60/F6</f>
        <v>2</v>
      </c>
      <c r="L6" s="69" t="s">
        <v>7</v>
      </c>
      <c r="M6" s="7">
        <f>N2/K6</f>
        <v>18</v>
      </c>
      <c r="N6" s="78">
        <f>100-M6*100/D6</f>
        <v>0</v>
      </c>
      <c r="O6" s="186">
        <f>120/F6</f>
        <v>4</v>
      </c>
      <c r="P6" s="69">
        <v>12.5</v>
      </c>
      <c r="Q6" s="7">
        <f>R2/O6</f>
        <v>14.94</v>
      </c>
      <c r="R6" s="34">
        <f>100-Q6*100/D6</f>
        <v>17</v>
      </c>
      <c r="S6" s="186">
        <f>360/F6</f>
        <v>12</v>
      </c>
      <c r="T6" s="7">
        <f>U2/S6</f>
        <v>12.6</v>
      </c>
      <c r="U6" s="34">
        <f>100-T6*100/D6</f>
        <v>30</v>
      </c>
      <c r="V6" s="186">
        <f>600/F6</f>
        <v>20</v>
      </c>
      <c r="W6" s="7">
        <f>X2/V6</f>
        <v>10.8</v>
      </c>
      <c r="X6" s="34">
        <f>100-W6*100/D6</f>
        <v>40</v>
      </c>
      <c r="Y6" s="186">
        <f>3000/F6</f>
        <v>100</v>
      </c>
      <c r="Z6" s="7">
        <f>AA2/Y6</f>
        <v>8.1</v>
      </c>
      <c r="AA6" s="53">
        <f>100-Z6*100/D6</f>
        <v>55</v>
      </c>
    </row>
    <row r="7" spans="1:27" ht="27" customHeight="1" x14ac:dyDescent="0.25">
      <c r="A7" s="174"/>
      <c r="B7" s="27" t="s">
        <v>53</v>
      </c>
      <c r="C7" s="61">
        <v>10</v>
      </c>
      <c r="D7" s="44">
        <v>12</v>
      </c>
      <c r="E7" s="28" t="s">
        <v>54</v>
      </c>
      <c r="F7" s="189"/>
      <c r="G7" s="182"/>
      <c r="H7" s="183"/>
      <c r="I7" s="183"/>
      <c r="J7" s="184"/>
      <c r="K7" s="187"/>
      <c r="L7" s="70" t="s">
        <v>7</v>
      </c>
      <c r="M7" s="29">
        <f>N3/K6</f>
        <v>12</v>
      </c>
      <c r="N7" s="80">
        <f>100-M7*100/D7</f>
        <v>0</v>
      </c>
      <c r="O7" s="187"/>
      <c r="P7" s="70">
        <v>8.75</v>
      </c>
      <c r="Q7" s="29">
        <f>R3/O6</f>
        <v>9.9600000000000009</v>
      </c>
      <c r="R7" s="52">
        <f>100-Q7*100/D7</f>
        <v>16.999999999999986</v>
      </c>
      <c r="S7" s="187"/>
      <c r="T7" s="29">
        <f>U3/S6</f>
        <v>8.4</v>
      </c>
      <c r="U7" s="52">
        <f>100-T7*100/D7</f>
        <v>30</v>
      </c>
      <c r="V7" s="187"/>
      <c r="W7" s="29">
        <f>X3/V6</f>
        <v>7.2</v>
      </c>
      <c r="X7" s="52">
        <f>100-W7*100/D7</f>
        <v>40</v>
      </c>
      <c r="Y7" s="187"/>
      <c r="Z7" s="29">
        <f>AA3/Y6</f>
        <v>5.4</v>
      </c>
      <c r="AA7" s="52">
        <f>100-Z7*100/D7</f>
        <v>55</v>
      </c>
    </row>
    <row r="8" spans="1:27" ht="27.75" customHeight="1" x14ac:dyDescent="0.25">
      <c r="A8" s="174"/>
      <c r="B8" s="14" t="s">
        <v>40</v>
      </c>
      <c r="C8" s="60" t="s">
        <v>7</v>
      </c>
      <c r="D8" s="43">
        <v>12</v>
      </c>
      <c r="E8" s="22" t="s">
        <v>22</v>
      </c>
      <c r="F8" s="188">
        <v>20</v>
      </c>
      <c r="G8" s="179" t="s">
        <v>7</v>
      </c>
      <c r="H8" s="180"/>
      <c r="I8" s="180"/>
      <c r="J8" s="181"/>
      <c r="K8" s="186">
        <f>60/F8</f>
        <v>3</v>
      </c>
      <c r="L8" s="91" t="s">
        <v>7</v>
      </c>
      <c r="M8" s="83">
        <f>N2/K8</f>
        <v>12</v>
      </c>
      <c r="N8" s="81">
        <f t="shared" ref="N8:N9" si="0">100-M8*100/D8</f>
        <v>0</v>
      </c>
      <c r="O8" s="186">
        <f>120/F8</f>
        <v>6</v>
      </c>
      <c r="P8" s="91" t="s">
        <v>7</v>
      </c>
      <c r="Q8" s="83">
        <f>R2/O8</f>
        <v>9.9599999999999991</v>
      </c>
      <c r="R8" s="85">
        <f>100-Q8*100/D8</f>
        <v>17.000000000000014</v>
      </c>
      <c r="S8" s="190">
        <f>360/F8</f>
        <v>18</v>
      </c>
      <c r="T8" s="83">
        <f>U2/S8</f>
        <v>8.3999999999999986</v>
      </c>
      <c r="U8" s="85">
        <f>100-T8*100/D8</f>
        <v>30.000000000000014</v>
      </c>
      <c r="V8" s="190">
        <f>600/F8</f>
        <v>30</v>
      </c>
      <c r="W8" s="83">
        <f>X2/V8</f>
        <v>7.2</v>
      </c>
      <c r="X8" s="85">
        <f>100-W8*100/D8</f>
        <v>40</v>
      </c>
      <c r="Y8" s="186">
        <f>3000/F8</f>
        <v>150</v>
      </c>
      <c r="Z8" s="83">
        <f>AA2/Y8</f>
        <v>5.4</v>
      </c>
      <c r="AA8" s="53">
        <f>100-Z8*100/D8</f>
        <v>55</v>
      </c>
    </row>
    <row r="9" spans="1:27" ht="27" customHeight="1" x14ac:dyDescent="0.25">
      <c r="A9" s="174"/>
      <c r="B9" s="30" t="s">
        <v>45</v>
      </c>
      <c r="C9" s="61" t="s">
        <v>7</v>
      </c>
      <c r="D9" s="44">
        <v>8</v>
      </c>
      <c r="E9" s="28" t="s">
        <v>22</v>
      </c>
      <c r="F9" s="189"/>
      <c r="G9" s="182"/>
      <c r="H9" s="183"/>
      <c r="I9" s="183"/>
      <c r="J9" s="184"/>
      <c r="K9" s="187"/>
      <c r="L9" s="92" t="s">
        <v>7</v>
      </c>
      <c r="M9" s="86">
        <f>N3/K8</f>
        <v>8</v>
      </c>
      <c r="N9" s="80">
        <f t="shared" si="0"/>
        <v>0</v>
      </c>
      <c r="O9" s="187"/>
      <c r="P9" s="93" t="s">
        <v>7</v>
      </c>
      <c r="Q9" s="86">
        <f>R3/O8</f>
        <v>6.6400000000000006</v>
      </c>
      <c r="R9" s="88">
        <f>100-Q9*100/D9</f>
        <v>17</v>
      </c>
      <c r="S9" s="191"/>
      <c r="T9" s="86">
        <f>U3/S8</f>
        <v>5.6</v>
      </c>
      <c r="U9" s="88">
        <f>100-T9*100/D9</f>
        <v>30</v>
      </c>
      <c r="V9" s="191"/>
      <c r="W9" s="86">
        <f>X3/V8</f>
        <v>4.8</v>
      </c>
      <c r="X9" s="88">
        <f>100-W9*100/D9</f>
        <v>40</v>
      </c>
      <c r="Y9" s="187"/>
      <c r="Z9" s="86">
        <f>AA3/Y8</f>
        <v>3.6</v>
      </c>
      <c r="AA9" s="52">
        <f>100-Z9*100/D9</f>
        <v>55</v>
      </c>
    </row>
    <row r="10" spans="1:27" ht="31.5" customHeight="1" x14ac:dyDescent="0.25">
      <c r="A10" s="174"/>
      <c r="B10" s="73" t="s">
        <v>4</v>
      </c>
      <c r="C10" s="74">
        <v>7</v>
      </c>
      <c r="D10" s="75">
        <v>8</v>
      </c>
      <c r="E10" s="113" t="s">
        <v>58</v>
      </c>
      <c r="F10" s="116">
        <v>30</v>
      </c>
      <c r="G10" s="175" t="s">
        <v>7</v>
      </c>
      <c r="H10" s="176"/>
      <c r="I10" s="176"/>
      <c r="J10" s="177"/>
      <c r="K10" s="134">
        <f>120/F10</f>
        <v>4</v>
      </c>
      <c r="L10" s="71" t="s">
        <v>7</v>
      </c>
      <c r="M10" s="76">
        <f>N4/K10</f>
        <v>0</v>
      </c>
      <c r="N10" s="77">
        <v>0</v>
      </c>
      <c r="O10" s="128">
        <f>120/F10</f>
        <v>4</v>
      </c>
      <c r="P10" s="71">
        <v>6.25</v>
      </c>
      <c r="Q10" s="76">
        <f>R4/O10</f>
        <v>6.5</v>
      </c>
      <c r="R10" s="77">
        <f>100-Q10*100/D10</f>
        <v>18.75</v>
      </c>
      <c r="S10" s="128">
        <f>360/F10</f>
        <v>12</v>
      </c>
      <c r="T10" s="76">
        <f>U4/S10</f>
        <v>5.583333333333333</v>
      </c>
      <c r="U10" s="77">
        <f>100-T10*100/D10</f>
        <v>30.208333333333343</v>
      </c>
      <c r="V10" s="128">
        <f>600/F10</f>
        <v>20</v>
      </c>
      <c r="W10" s="76">
        <f>X4/V10</f>
        <v>4.8</v>
      </c>
      <c r="X10" s="77">
        <f>100-W10*100/D10</f>
        <v>40</v>
      </c>
      <c r="Y10" s="175" t="s">
        <v>7</v>
      </c>
      <c r="Z10" s="176"/>
      <c r="AA10" s="177"/>
    </row>
    <row r="11" spans="1:27" ht="36.75" customHeight="1" x14ac:dyDescent="0.25">
      <c r="A11" s="174"/>
      <c r="B11" s="14" t="s">
        <v>5</v>
      </c>
      <c r="C11" s="114" t="s">
        <v>6</v>
      </c>
      <c r="D11" s="115" t="s">
        <v>6</v>
      </c>
      <c r="E11" s="22" t="s">
        <v>54</v>
      </c>
      <c r="F11" s="192" t="s">
        <v>7</v>
      </c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4"/>
    </row>
    <row r="12" spans="1:27" s="12" customFormat="1" ht="9.75" customHeight="1" x14ac:dyDescent="0.25">
      <c r="A12" s="13"/>
      <c r="B12" s="16"/>
      <c r="C12" s="62"/>
      <c r="D12" s="45"/>
      <c r="E12" s="23"/>
      <c r="F12" s="19"/>
      <c r="G12" s="19"/>
      <c r="H12" s="19"/>
      <c r="I12" s="57"/>
      <c r="J12" s="19"/>
      <c r="K12" s="11"/>
      <c r="L12" s="56"/>
      <c r="M12" s="9"/>
      <c r="N12" s="55"/>
      <c r="O12" s="11"/>
      <c r="P12" s="56"/>
      <c r="Q12" s="9"/>
      <c r="R12" s="55"/>
      <c r="V12" s="11"/>
      <c r="W12" s="9"/>
      <c r="X12" s="55"/>
    </row>
    <row r="13" spans="1:27" x14ac:dyDescent="0.25">
      <c r="A13" s="174" t="s">
        <v>9</v>
      </c>
      <c r="B13" s="14" t="s">
        <v>50</v>
      </c>
      <c r="C13" s="63">
        <v>10</v>
      </c>
      <c r="D13" s="46">
        <v>12</v>
      </c>
      <c r="E13" s="15" t="s">
        <v>8</v>
      </c>
      <c r="F13" s="148">
        <v>20</v>
      </c>
      <c r="G13" s="199" t="s">
        <v>7</v>
      </c>
      <c r="H13" s="200"/>
      <c r="I13" s="200"/>
      <c r="J13" s="201"/>
      <c r="K13" s="205">
        <f>60/F13</f>
        <v>3</v>
      </c>
      <c r="L13" s="68" t="s">
        <v>7</v>
      </c>
      <c r="M13" s="8">
        <f>N2/K13</f>
        <v>12</v>
      </c>
      <c r="N13" s="79">
        <f>100-M13*100/D13</f>
        <v>0</v>
      </c>
      <c r="O13" s="205">
        <f>120/F13</f>
        <v>6</v>
      </c>
      <c r="P13" s="68">
        <v>8</v>
      </c>
      <c r="Q13" s="8">
        <f>R2/O13</f>
        <v>9.9599999999999991</v>
      </c>
      <c r="R13" s="36">
        <f>100-Q13*100/D13</f>
        <v>17.000000000000014</v>
      </c>
      <c r="S13" s="205">
        <f>360/F13</f>
        <v>18</v>
      </c>
      <c r="T13" s="8">
        <f>U2/S13</f>
        <v>8.3999999999999986</v>
      </c>
      <c r="U13" s="54">
        <f>100-T13*100/D13</f>
        <v>30.000000000000014</v>
      </c>
      <c r="V13" s="205">
        <f>600/F13</f>
        <v>30</v>
      </c>
      <c r="W13" s="8">
        <f>X2/V13</f>
        <v>7.2</v>
      </c>
      <c r="X13" s="54">
        <f>100-W13*100/D13</f>
        <v>40</v>
      </c>
      <c r="Y13" s="206">
        <f>3000/F13</f>
        <v>150</v>
      </c>
      <c r="Z13" s="8">
        <f>AA2/Y13</f>
        <v>5.4</v>
      </c>
      <c r="AA13" s="53">
        <f>100-Z13*100/D13</f>
        <v>55</v>
      </c>
    </row>
    <row r="14" spans="1:27" x14ac:dyDescent="0.25">
      <c r="A14" s="174"/>
      <c r="B14" s="30" t="s">
        <v>53</v>
      </c>
      <c r="C14" s="64">
        <v>8.5</v>
      </c>
      <c r="D14" s="47">
        <v>8</v>
      </c>
      <c r="E14" s="31" t="s">
        <v>8</v>
      </c>
      <c r="F14" s="148"/>
      <c r="G14" s="202"/>
      <c r="H14" s="203"/>
      <c r="I14" s="203"/>
      <c r="J14" s="204"/>
      <c r="K14" s="205"/>
      <c r="L14" s="68" t="s">
        <v>7</v>
      </c>
      <c r="M14" s="29">
        <f>N3/K13</f>
        <v>8</v>
      </c>
      <c r="N14" s="120">
        <f>100-M14*100/D14</f>
        <v>0</v>
      </c>
      <c r="O14" s="205"/>
      <c r="P14" s="68">
        <v>7.2</v>
      </c>
      <c r="Q14" s="29">
        <f>R3/O13</f>
        <v>6.6400000000000006</v>
      </c>
      <c r="R14" s="35">
        <f>100-Q14*100/D14</f>
        <v>17</v>
      </c>
      <c r="S14" s="205"/>
      <c r="T14" s="29">
        <f>U3/S13</f>
        <v>5.6</v>
      </c>
      <c r="U14" s="35">
        <f>100-T14*100/D14</f>
        <v>30</v>
      </c>
      <c r="V14" s="205"/>
      <c r="W14" s="29">
        <f>X3/V13</f>
        <v>4.8</v>
      </c>
      <c r="X14" s="35">
        <f>100-W14*100/D14</f>
        <v>40</v>
      </c>
      <c r="Y14" s="207"/>
      <c r="Z14" s="29">
        <f>AA3/Y13</f>
        <v>3.6</v>
      </c>
      <c r="AA14" s="35">
        <f>100-Z14*100/D14</f>
        <v>55</v>
      </c>
    </row>
    <row r="15" spans="1:27" s="21" customFormat="1" ht="5.25" customHeight="1" x14ac:dyDescent="0.25">
      <c r="A15" s="13"/>
      <c r="B15" s="16"/>
      <c r="C15" s="65"/>
      <c r="D15" s="48"/>
      <c r="E15" s="17"/>
      <c r="F15" s="18"/>
      <c r="G15" s="18"/>
      <c r="H15" s="18"/>
      <c r="I15" s="99"/>
      <c r="J15" s="18"/>
      <c r="K15" s="19"/>
      <c r="L15" s="57"/>
      <c r="M15" s="20"/>
      <c r="N15" s="37"/>
      <c r="O15" s="19"/>
      <c r="P15" s="57"/>
      <c r="Q15" s="20"/>
      <c r="R15" s="37"/>
      <c r="V15" s="19"/>
      <c r="W15" s="20"/>
      <c r="X15" s="37"/>
    </row>
    <row r="16" spans="1:27" ht="24.75" customHeight="1" x14ac:dyDescent="0.25">
      <c r="A16" s="150" t="s">
        <v>12</v>
      </c>
      <c r="B16" s="14" t="s">
        <v>15</v>
      </c>
      <c r="C16" s="60">
        <v>10</v>
      </c>
      <c r="D16" s="43">
        <v>9</v>
      </c>
      <c r="E16" s="22" t="s">
        <v>7</v>
      </c>
      <c r="F16" s="148">
        <v>15</v>
      </c>
      <c r="G16" s="208" t="s">
        <v>7</v>
      </c>
      <c r="H16" s="209"/>
      <c r="I16" s="209"/>
      <c r="J16" s="210"/>
      <c r="K16" s="149">
        <f>60/F16</f>
        <v>4</v>
      </c>
      <c r="L16" s="94" t="s">
        <v>7</v>
      </c>
      <c r="M16" s="95">
        <f>N2/K16</f>
        <v>9</v>
      </c>
      <c r="N16" s="96">
        <f>100-M16*100/D16</f>
        <v>0</v>
      </c>
      <c r="O16" s="149">
        <f>120/F16</f>
        <v>8</v>
      </c>
      <c r="P16" s="94" t="s">
        <v>7</v>
      </c>
      <c r="Q16" s="95">
        <f>R2/O16</f>
        <v>7.47</v>
      </c>
      <c r="R16" s="96">
        <f>100-Q16*100/D16</f>
        <v>17</v>
      </c>
      <c r="S16" s="149">
        <f>360/F16</f>
        <v>24</v>
      </c>
      <c r="T16" s="95">
        <f>U2/S16</f>
        <v>6.3</v>
      </c>
      <c r="U16" s="96">
        <f>100-T16*100/D16</f>
        <v>30</v>
      </c>
      <c r="V16" s="149">
        <f>600/F16</f>
        <v>40</v>
      </c>
      <c r="W16" s="95">
        <f>X2/V16</f>
        <v>5.4</v>
      </c>
      <c r="X16" s="96">
        <f>100-W16*100/D16</f>
        <v>40</v>
      </c>
      <c r="Y16" s="157">
        <f>3000/F16</f>
        <v>200</v>
      </c>
      <c r="Z16" s="95">
        <f>AA2/Y16</f>
        <v>4.05</v>
      </c>
      <c r="AA16" s="53">
        <f>100-Z16*100/D16</f>
        <v>55</v>
      </c>
    </row>
    <row r="17" spans="1:27" ht="24.75" customHeight="1" x14ac:dyDescent="0.25">
      <c r="A17" s="151"/>
      <c r="B17" s="30" t="s">
        <v>43</v>
      </c>
      <c r="C17" s="61">
        <v>5</v>
      </c>
      <c r="D17" s="44">
        <v>6</v>
      </c>
      <c r="E17" s="28" t="s">
        <v>7</v>
      </c>
      <c r="F17" s="148"/>
      <c r="G17" s="211"/>
      <c r="H17" s="212"/>
      <c r="I17" s="212"/>
      <c r="J17" s="213"/>
      <c r="K17" s="149"/>
      <c r="L17" s="94" t="s">
        <v>7</v>
      </c>
      <c r="M17" s="97">
        <f>N3/K16</f>
        <v>6</v>
      </c>
      <c r="N17" s="98">
        <f t="shared" ref="N17:N19" si="1">100-M17*100/D17</f>
        <v>0</v>
      </c>
      <c r="O17" s="149"/>
      <c r="P17" s="94" t="s">
        <v>7</v>
      </c>
      <c r="Q17" s="97">
        <f>R3/O16</f>
        <v>4.9800000000000004</v>
      </c>
      <c r="R17" s="98">
        <f>100-Q17*100/D17</f>
        <v>16.999999999999986</v>
      </c>
      <c r="S17" s="149"/>
      <c r="T17" s="97">
        <f>U3/S16</f>
        <v>4.2</v>
      </c>
      <c r="U17" s="98">
        <f>100-T17*100/D17</f>
        <v>30</v>
      </c>
      <c r="V17" s="149"/>
      <c r="W17" s="97">
        <f>X3/V16</f>
        <v>3.6</v>
      </c>
      <c r="X17" s="98">
        <f>100-W17*100/D17</f>
        <v>40</v>
      </c>
      <c r="Y17" s="158"/>
      <c r="Z17" s="97">
        <f>AA3/Y16</f>
        <v>2.7</v>
      </c>
      <c r="AA17" s="52">
        <f>100-Z17*100/D17</f>
        <v>55</v>
      </c>
    </row>
    <row r="18" spans="1:27" ht="24.75" customHeight="1" x14ac:dyDescent="0.25">
      <c r="A18" s="151"/>
      <c r="B18" s="14" t="s">
        <v>41</v>
      </c>
      <c r="C18" s="60">
        <v>10</v>
      </c>
      <c r="D18" s="43">
        <v>12</v>
      </c>
      <c r="E18" s="22" t="s">
        <v>7</v>
      </c>
      <c r="F18" s="188">
        <v>20</v>
      </c>
      <c r="G18" s="214" t="s">
        <v>7</v>
      </c>
      <c r="H18" s="215"/>
      <c r="I18" s="215"/>
      <c r="J18" s="216"/>
      <c r="K18" s="185">
        <f>60/F18</f>
        <v>3</v>
      </c>
      <c r="L18" s="82" t="s">
        <v>7</v>
      </c>
      <c r="M18" s="83">
        <f>N2/K18</f>
        <v>12</v>
      </c>
      <c r="N18" s="84">
        <f>100-M18*100/D18</f>
        <v>0</v>
      </c>
      <c r="O18" s="185">
        <f>120/F18</f>
        <v>6</v>
      </c>
      <c r="P18" s="82" t="s">
        <v>7</v>
      </c>
      <c r="Q18" s="83">
        <f>R2/O18</f>
        <v>9.9599999999999991</v>
      </c>
      <c r="R18" s="85">
        <f>100-Q18*100/D18</f>
        <v>17.000000000000014</v>
      </c>
      <c r="S18" s="185">
        <f>360/F18</f>
        <v>18</v>
      </c>
      <c r="T18" s="83">
        <f>U2/S18</f>
        <v>8.3999999999999986</v>
      </c>
      <c r="U18" s="85">
        <f>100-T18*100/D18</f>
        <v>30.000000000000014</v>
      </c>
      <c r="V18" s="185">
        <f>600/F18</f>
        <v>30</v>
      </c>
      <c r="W18" s="83">
        <f>X2/V18</f>
        <v>7.2</v>
      </c>
      <c r="X18" s="85">
        <f>100-W18*100/D18</f>
        <v>40</v>
      </c>
      <c r="Y18" s="220">
        <f>3000/F18</f>
        <v>150</v>
      </c>
      <c r="Z18" s="83">
        <f>AA2/Y18</f>
        <v>5.4</v>
      </c>
      <c r="AA18" s="53">
        <f>100-Z18*100/D18</f>
        <v>55</v>
      </c>
    </row>
    <row r="19" spans="1:27" ht="24.75" customHeight="1" x14ac:dyDescent="0.25">
      <c r="A19" s="151"/>
      <c r="B19" s="30" t="s">
        <v>46</v>
      </c>
      <c r="C19" s="61">
        <v>5</v>
      </c>
      <c r="D19" s="44">
        <v>8</v>
      </c>
      <c r="E19" s="28" t="s">
        <v>7</v>
      </c>
      <c r="F19" s="189"/>
      <c r="G19" s="217"/>
      <c r="H19" s="218"/>
      <c r="I19" s="218"/>
      <c r="J19" s="219"/>
      <c r="K19" s="185"/>
      <c r="L19" s="82" t="s">
        <v>7</v>
      </c>
      <c r="M19" s="86">
        <f>N3/K18</f>
        <v>8</v>
      </c>
      <c r="N19" s="87">
        <f t="shared" si="1"/>
        <v>0</v>
      </c>
      <c r="O19" s="185"/>
      <c r="P19" s="82" t="s">
        <v>7</v>
      </c>
      <c r="Q19" s="86">
        <f>R3/O18</f>
        <v>6.6400000000000006</v>
      </c>
      <c r="R19" s="88">
        <f>100-Q19*100/D19</f>
        <v>17</v>
      </c>
      <c r="S19" s="185"/>
      <c r="T19" s="86">
        <f>U3/S18</f>
        <v>5.6</v>
      </c>
      <c r="U19" s="89">
        <f>100-T19*100/D19</f>
        <v>30</v>
      </c>
      <c r="V19" s="185"/>
      <c r="W19" s="86">
        <f>X3/V18</f>
        <v>4.8</v>
      </c>
      <c r="X19" s="88">
        <f>100-W19*100/D19</f>
        <v>40</v>
      </c>
      <c r="Y19" s="221"/>
      <c r="Z19" s="86">
        <f>AA3/Y18</f>
        <v>3.6</v>
      </c>
      <c r="AA19" s="35">
        <f>100-Z19*100/D19</f>
        <v>55</v>
      </c>
    </row>
    <row r="20" spans="1:27" x14ac:dyDescent="0.25">
      <c r="A20" s="151"/>
      <c r="B20" s="14" t="s">
        <v>10</v>
      </c>
      <c r="C20" s="60" t="s">
        <v>11</v>
      </c>
      <c r="D20" s="43" t="s">
        <v>11</v>
      </c>
      <c r="E20" s="22" t="s">
        <v>26</v>
      </c>
      <c r="F20" s="162" t="s">
        <v>7</v>
      </c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4"/>
    </row>
    <row r="21" spans="1:27" x14ac:dyDescent="0.25">
      <c r="A21" s="152"/>
      <c r="B21" s="14" t="s">
        <v>25</v>
      </c>
      <c r="C21" s="60">
        <v>50</v>
      </c>
      <c r="D21" s="43">
        <v>50</v>
      </c>
      <c r="E21" s="22" t="s">
        <v>27</v>
      </c>
      <c r="F21" s="162" t="s">
        <v>7</v>
      </c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4"/>
    </row>
    <row r="22" spans="1:27" s="21" customFormat="1" ht="5.25" customHeight="1" x14ac:dyDescent="0.25">
      <c r="A22" s="13"/>
      <c r="B22" s="16"/>
      <c r="C22" s="41"/>
      <c r="D22" s="45"/>
      <c r="E22" s="23"/>
      <c r="F22" s="19"/>
      <c r="G22" s="24"/>
      <c r="H22" s="24"/>
      <c r="I22" s="58"/>
      <c r="J22" s="102"/>
      <c r="K22" s="19"/>
      <c r="L22" s="58"/>
      <c r="M22" s="24"/>
      <c r="N22" s="101"/>
      <c r="O22" s="24"/>
      <c r="P22" s="58"/>
      <c r="Q22" s="24"/>
      <c r="R22" s="38"/>
      <c r="S22" s="195"/>
      <c r="T22" s="195"/>
      <c r="U22" s="195"/>
      <c r="V22" s="24"/>
      <c r="W22" s="19"/>
      <c r="X22" s="38"/>
      <c r="Y22" s="196"/>
      <c r="Z22" s="197"/>
      <c r="AA22" s="198"/>
    </row>
    <row r="23" spans="1:27" x14ac:dyDescent="0.25">
      <c r="A23" s="174" t="s">
        <v>13</v>
      </c>
      <c r="B23" s="25" t="s">
        <v>50</v>
      </c>
      <c r="C23" s="66">
        <v>3</v>
      </c>
      <c r="D23" s="49">
        <v>4</v>
      </c>
      <c r="E23" s="26" t="s">
        <v>7</v>
      </c>
      <c r="F23" s="148">
        <v>4</v>
      </c>
      <c r="G23" s="153">
        <f>12/F23</f>
        <v>3</v>
      </c>
      <c r="H23" s="67">
        <v>2.5</v>
      </c>
      <c r="I23" s="10">
        <f>J2/G23</f>
        <v>3</v>
      </c>
      <c r="J23" s="36">
        <f>100-I23*100/D23</f>
        <v>25</v>
      </c>
      <c r="K23" s="153">
        <f>60/F23</f>
        <v>15</v>
      </c>
      <c r="L23" s="67">
        <v>2.08</v>
      </c>
      <c r="M23" s="10">
        <f>N2/K23</f>
        <v>2.4</v>
      </c>
      <c r="N23" s="36">
        <f>100-M23*100/D23</f>
        <v>40</v>
      </c>
      <c r="O23" s="153">
        <f>120/F23</f>
        <v>30</v>
      </c>
      <c r="P23" s="67">
        <v>1.66</v>
      </c>
      <c r="Q23" s="10">
        <f>R2/O23</f>
        <v>1.992</v>
      </c>
      <c r="R23" s="36">
        <f>100-Q23*100/D23</f>
        <v>50.2</v>
      </c>
      <c r="S23" s="155">
        <f>360/F23</f>
        <v>90</v>
      </c>
      <c r="T23" s="10">
        <f>U2/S23</f>
        <v>1.68</v>
      </c>
      <c r="U23" s="54">
        <f>100-T23*100/D23</f>
        <v>58</v>
      </c>
      <c r="V23" s="155">
        <f>600/F23</f>
        <v>150</v>
      </c>
      <c r="W23" s="10">
        <f>X2/V23</f>
        <v>1.44</v>
      </c>
      <c r="X23" s="54">
        <f>100-W23*100/D23</f>
        <v>64</v>
      </c>
      <c r="Y23" s="153">
        <f>3000/M23</f>
        <v>1250</v>
      </c>
      <c r="Z23" s="10">
        <f>AA2/Y23</f>
        <v>0.64800000000000002</v>
      </c>
      <c r="AA23" s="53">
        <f>100-Z23*100/D23</f>
        <v>83.8</v>
      </c>
    </row>
    <row r="24" spans="1:27" x14ac:dyDescent="0.25">
      <c r="A24" s="174"/>
      <c r="B24" s="27" t="s">
        <v>53</v>
      </c>
      <c r="C24" s="61" t="s">
        <v>7</v>
      </c>
      <c r="D24" s="50">
        <v>3</v>
      </c>
      <c r="E24" s="32" t="s">
        <v>7</v>
      </c>
      <c r="F24" s="148"/>
      <c r="G24" s="154"/>
      <c r="H24" s="67" t="s">
        <v>7</v>
      </c>
      <c r="I24" s="33">
        <f>J3/G23</f>
        <v>2</v>
      </c>
      <c r="J24" s="35">
        <f t="shared" ref="J24:J26" si="2">100-I24*100/D24</f>
        <v>33.333333333333329</v>
      </c>
      <c r="K24" s="154"/>
      <c r="L24" s="67" t="s">
        <v>7</v>
      </c>
      <c r="M24" s="33">
        <f>N3/K23</f>
        <v>1.6</v>
      </c>
      <c r="N24" s="35">
        <f t="shared" ref="N24:N26" si="3">100-M24*100/D24</f>
        <v>46.666666666666664</v>
      </c>
      <c r="O24" s="154"/>
      <c r="P24" s="67" t="s">
        <v>7</v>
      </c>
      <c r="Q24" s="33">
        <f>R3/O23</f>
        <v>1.3280000000000001</v>
      </c>
      <c r="R24" s="35">
        <f>100-Q24*100/D24</f>
        <v>55.733333333333327</v>
      </c>
      <c r="S24" s="155"/>
      <c r="T24" s="33">
        <f>U3/S23</f>
        <v>1.1199999999999999</v>
      </c>
      <c r="U24" s="35">
        <f>100-T24*100/D24</f>
        <v>62.666666666666671</v>
      </c>
      <c r="V24" s="155"/>
      <c r="W24" s="33">
        <f>X3/V23</f>
        <v>0.96</v>
      </c>
      <c r="X24" s="35">
        <f>100-W24*100/D24</f>
        <v>68</v>
      </c>
      <c r="Y24" s="154"/>
      <c r="Z24" s="33">
        <f>AA3/Y23</f>
        <v>0.432</v>
      </c>
      <c r="AA24" s="52">
        <f>100-Z24*100/D24</f>
        <v>85.6</v>
      </c>
    </row>
    <row r="25" spans="1:27" x14ac:dyDescent="0.25">
      <c r="A25" s="174" t="s">
        <v>14</v>
      </c>
      <c r="B25" s="25" t="s">
        <v>50</v>
      </c>
      <c r="C25" s="66">
        <v>3</v>
      </c>
      <c r="D25" s="49">
        <v>4</v>
      </c>
      <c r="E25" s="26" t="s">
        <v>7</v>
      </c>
      <c r="F25" s="148">
        <v>3</v>
      </c>
      <c r="G25" s="153">
        <f>12/F25</f>
        <v>4</v>
      </c>
      <c r="H25" s="67">
        <v>1.66</v>
      </c>
      <c r="I25" s="10">
        <f>J2/G25</f>
        <v>2.25</v>
      </c>
      <c r="J25" s="36">
        <f t="shared" si="2"/>
        <v>43.75</v>
      </c>
      <c r="K25" s="155">
        <f>60/F25</f>
        <v>20</v>
      </c>
      <c r="L25" s="67">
        <v>1.38</v>
      </c>
      <c r="M25" s="10">
        <f>N2/K25</f>
        <v>1.8</v>
      </c>
      <c r="N25" s="36">
        <f t="shared" si="3"/>
        <v>55</v>
      </c>
      <c r="O25" s="155">
        <f>120/F25</f>
        <v>40</v>
      </c>
      <c r="P25" s="67">
        <v>1.1100000000000001</v>
      </c>
      <c r="Q25" s="10">
        <f>R2/O25</f>
        <v>1.494</v>
      </c>
      <c r="R25" s="36">
        <f>100-Q25*100/D25</f>
        <v>62.65</v>
      </c>
      <c r="S25" s="155">
        <f>360/F25</f>
        <v>120</v>
      </c>
      <c r="T25" s="10">
        <f>U2/S25</f>
        <v>1.26</v>
      </c>
      <c r="U25" s="54">
        <f>100-T25*100/D25</f>
        <v>68.5</v>
      </c>
      <c r="V25" s="155">
        <f>600/F25</f>
        <v>200</v>
      </c>
      <c r="W25" s="10">
        <f>X2/V25</f>
        <v>1.08</v>
      </c>
      <c r="X25" s="54">
        <f>100-W25*100/D25</f>
        <v>73</v>
      </c>
      <c r="Y25" s="153">
        <f>3000/M25</f>
        <v>1666.6666666666665</v>
      </c>
      <c r="Z25" s="10">
        <f>AA2/Y25</f>
        <v>0.48600000000000004</v>
      </c>
      <c r="AA25" s="53">
        <f>100-Z25*100/D25</f>
        <v>87.85</v>
      </c>
    </row>
    <row r="26" spans="1:27" x14ac:dyDescent="0.25">
      <c r="A26" s="174"/>
      <c r="B26" s="27" t="s">
        <v>53</v>
      </c>
      <c r="C26" s="61" t="s">
        <v>7</v>
      </c>
      <c r="D26" s="50">
        <v>3</v>
      </c>
      <c r="E26" s="32" t="s">
        <v>7</v>
      </c>
      <c r="F26" s="148"/>
      <c r="G26" s="154"/>
      <c r="H26" s="67" t="s">
        <v>7</v>
      </c>
      <c r="I26" s="33">
        <f>J3/G25</f>
        <v>1.5</v>
      </c>
      <c r="J26" s="35">
        <f t="shared" si="2"/>
        <v>50</v>
      </c>
      <c r="K26" s="155"/>
      <c r="L26" s="67" t="s">
        <v>7</v>
      </c>
      <c r="M26" s="33">
        <f>N3/K25</f>
        <v>1.2</v>
      </c>
      <c r="N26" s="35">
        <f t="shared" si="3"/>
        <v>60</v>
      </c>
      <c r="O26" s="155"/>
      <c r="P26" s="67" t="s">
        <v>7</v>
      </c>
      <c r="Q26" s="33">
        <f>R3/O25</f>
        <v>0.99600000000000011</v>
      </c>
      <c r="R26" s="35">
        <f>100-Q26*100/D26</f>
        <v>66.8</v>
      </c>
      <c r="S26" s="155"/>
      <c r="T26" s="33">
        <f>U3/S25</f>
        <v>0.84</v>
      </c>
      <c r="U26" s="35">
        <f>100-T26*100/D26</f>
        <v>72</v>
      </c>
      <c r="V26" s="155"/>
      <c r="W26" s="33">
        <f>X3/V25</f>
        <v>0.72</v>
      </c>
      <c r="X26" s="35">
        <f>100-W26*100/D26</f>
        <v>76</v>
      </c>
      <c r="Y26" s="154"/>
      <c r="Z26" s="33">
        <f>AA3/Y25</f>
        <v>0.32400000000000001</v>
      </c>
      <c r="AA26" s="35">
        <f>100-Z26*100/D26</f>
        <v>89.2</v>
      </c>
    </row>
    <row r="27" spans="1:27" ht="23.25" customHeight="1" x14ac:dyDescent="0.25">
      <c r="A27" s="16"/>
      <c r="B27" s="14" t="s">
        <v>60</v>
      </c>
      <c r="C27" s="60"/>
      <c r="D27" s="43">
        <v>0</v>
      </c>
      <c r="E27" s="142" t="s">
        <v>65</v>
      </c>
      <c r="F27" s="162" t="s">
        <v>7</v>
      </c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4"/>
    </row>
    <row r="28" spans="1:27" ht="6" customHeight="1" x14ac:dyDescent="0.25">
      <c r="A28" s="16"/>
      <c r="B28" s="16"/>
      <c r="C28" s="62"/>
      <c r="D28" s="45"/>
      <c r="E28" s="23"/>
      <c r="F28" s="19"/>
      <c r="G28" s="19"/>
      <c r="H28" s="19"/>
      <c r="I28" s="57"/>
      <c r="J28" s="19"/>
      <c r="K28" s="13"/>
      <c r="L28" s="90"/>
      <c r="M28" s="9"/>
      <c r="N28" s="37"/>
      <c r="O28" s="13"/>
      <c r="P28" s="90"/>
      <c r="Q28" s="9"/>
      <c r="R28" s="37"/>
      <c r="S28" s="16"/>
      <c r="T28" s="16"/>
      <c r="U28" s="16"/>
      <c r="V28" s="16"/>
      <c r="W28" s="16"/>
      <c r="X28" s="16"/>
      <c r="Y28" s="16"/>
      <c r="Z28" s="16"/>
      <c r="AA28" s="16"/>
    </row>
    <row r="29" spans="1:27" x14ac:dyDescent="0.25">
      <c r="A29" s="174" t="s">
        <v>33</v>
      </c>
      <c r="B29" s="14" t="s">
        <v>50</v>
      </c>
      <c r="C29" s="60">
        <v>20</v>
      </c>
      <c r="D29" s="43">
        <v>20</v>
      </c>
      <c r="E29" s="22" t="s">
        <v>7</v>
      </c>
      <c r="F29" s="131">
        <v>40</v>
      </c>
      <c r="G29" s="179" t="s">
        <v>7</v>
      </c>
      <c r="H29" s="180"/>
      <c r="I29" s="180"/>
      <c r="J29" s="181"/>
      <c r="K29" s="165" t="s">
        <v>7</v>
      </c>
      <c r="L29" s="166"/>
      <c r="M29" s="166"/>
      <c r="N29" s="167"/>
      <c r="O29" s="129">
        <f>120/F29</f>
        <v>3</v>
      </c>
      <c r="P29" s="69"/>
      <c r="Q29" s="7">
        <f>R2/O29</f>
        <v>19.919999999999998</v>
      </c>
      <c r="R29" s="34">
        <f>100-Q29*100/D29</f>
        <v>0.40000000000000568</v>
      </c>
      <c r="S29" s="130">
        <f>360/F29</f>
        <v>9</v>
      </c>
      <c r="T29" s="7">
        <f>U2/S29</f>
        <v>16.799999999999997</v>
      </c>
      <c r="U29" s="34">
        <f>100-T29*100/D29</f>
        <v>16.000000000000014</v>
      </c>
      <c r="V29" s="130">
        <f>600/F29</f>
        <v>15</v>
      </c>
      <c r="W29" s="7">
        <f>X2/V29</f>
        <v>14.4</v>
      </c>
      <c r="X29" s="34">
        <f>100-W29*100/D29</f>
        <v>28</v>
      </c>
      <c r="Y29" s="130">
        <f>3000/F29</f>
        <v>75</v>
      </c>
      <c r="Z29" s="7">
        <f>AA2/Y29</f>
        <v>10.8</v>
      </c>
      <c r="AA29" s="53">
        <f>100-Z29*100/D29</f>
        <v>46</v>
      </c>
    </row>
    <row r="30" spans="1:27" ht="21" x14ac:dyDescent="0.25">
      <c r="A30" s="174"/>
      <c r="B30" s="27" t="s">
        <v>53</v>
      </c>
      <c r="C30" s="61">
        <v>10</v>
      </c>
      <c r="D30" s="44">
        <v>8</v>
      </c>
      <c r="E30" s="133" t="s">
        <v>59</v>
      </c>
      <c r="F30" s="132">
        <v>24</v>
      </c>
      <c r="G30" s="182"/>
      <c r="H30" s="183"/>
      <c r="I30" s="183"/>
      <c r="J30" s="184"/>
      <c r="K30" s="168"/>
      <c r="L30" s="169"/>
      <c r="M30" s="169"/>
      <c r="N30" s="170"/>
      <c r="O30" s="129">
        <f>120/F30</f>
        <v>5</v>
      </c>
      <c r="P30" s="70"/>
      <c r="Q30" s="29">
        <f>R3/O30</f>
        <v>7.9680000000000009</v>
      </c>
      <c r="R30" s="52">
        <f>100-Q30*100/D30</f>
        <v>0.39999999999999147</v>
      </c>
      <c r="S30" s="130">
        <f>360/F30</f>
        <v>15</v>
      </c>
      <c r="T30" s="29">
        <f>U3/S30</f>
        <v>6.72</v>
      </c>
      <c r="U30" s="52">
        <f>100-T30*100/D30</f>
        <v>16</v>
      </c>
      <c r="V30" s="130">
        <f>600/F30</f>
        <v>25</v>
      </c>
      <c r="W30" s="29">
        <f>X3/V30</f>
        <v>5.76</v>
      </c>
      <c r="X30" s="52">
        <f>100-W30*100/D30</f>
        <v>28</v>
      </c>
      <c r="Y30" s="130">
        <f>3000/F30</f>
        <v>125</v>
      </c>
      <c r="Z30" s="29">
        <f>AA3/Y30</f>
        <v>4.32</v>
      </c>
      <c r="AA30" s="52">
        <f>100-Z30*100/D30</f>
        <v>46</v>
      </c>
    </row>
    <row r="31" spans="1:27" ht="24" x14ac:dyDescent="0.25">
      <c r="A31" s="174"/>
      <c r="B31" s="14" t="s">
        <v>52</v>
      </c>
      <c r="C31" s="60">
        <v>15</v>
      </c>
      <c r="D31" s="43">
        <v>15</v>
      </c>
      <c r="E31" s="22" t="s">
        <v>35</v>
      </c>
      <c r="F31" s="118">
        <v>30</v>
      </c>
      <c r="G31" s="175" t="s">
        <v>7</v>
      </c>
      <c r="H31" s="176"/>
      <c r="I31" s="176"/>
      <c r="J31" s="177"/>
      <c r="K31" s="171" t="s">
        <v>7</v>
      </c>
      <c r="L31" s="172"/>
      <c r="M31" s="172"/>
      <c r="N31" s="173"/>
      <c r="O31" s="126">
        <f>120/F31</f>
        <v>4</v>
      </c>
      <c r="P31" s="91" t="s">
        <v>7</v>
      </c>
      <c r="Q31" s="119">
        <f>R2/O31</f>
        <v>14.94</v>
      </c>
      <c r="R31" s="85">
        <f>100-Q31*100/D31</f>
        <v>0.40000000000000568</v>
      </c>
      <c r="S31" s="127">
        <f>360/F31</f>
        <v>12</v>
      </c>
      <c r="T31" s="119">
        <f>U2/S31</f>
        <v>12.6</v>
      </c>
      <c r="U31" s="85">
        <f>100-T31*100/D31</f>
        <v>16</v>
      </c>
      <c r="V31" s="127">
        <f>600/F31</f>
        <v>20</v>
      </c>
      <c r="W31" s="119">
        <f>X2/V31</f>
        <v>10.8</v>
      </c>
      <c r="X31" s="85">
        <f>100-W31*100/D31</f>
        <v>28</v>
      </c>
      <c r="Y31" s="126">
        <f>3000/F31</f>
        <v>100</v>
      </c>
      <c r="Z31" s="119">
        <f>AA2/Y31</f>
        <v>8.1</v>
      </c>
      <c r="AA31" s="53">
        <f>100-Z31*100/D31</f>
        <v>46</v>
      </c>
    </row>
    <row r="32" spans="1:27" x14ac:dyDescent="0.25">
      <c r="A32" s="174"/>
      <c r="B32" s="14" t="s">
        <v>44</v>
      </c>
      <c r="C32" s="60" t="s">
        <v>7</v>
      </c>
      <c r="D32" s="43">
        <v>56</v>
      </c>
      <c r="E32" s="22" t="s">
        <v>47</v>
      </c>
      <c r="F32" s="178" t="s">
        <v>7</v>
      </c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</row>
    <row r="33" spans="1:27" ht="24" x14ac:dyDescent="0.25">
      <c r="A33" s="174"/>
      <c r="B33" s="14" t="s">
        <v>60</v>
      </c>
      <c r="C33" s="60"/>
      <c r="D33" s="43">
        <v>0</v>
      </c>
      <c r="E33" s="22" t="s">
        <v>61</v>
      </c>
      <c r="F33" s="159" t="s">
        <v>7</v>
      </c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1"/>
    </row>
    <row r="34" spans="1:27" x14ac:dyDescent="0.25">
      <c r="A34" s="174"/>
      <c r="B34" s="14" t="s">
        <v>34</v>
      </c>
      <c r="C34" s="60">
        <v>5</v>
      </c>
      <c r="D34" s="43">
        <v>8</v>
      </c>
      <c r="E34" s="117" t="s">
        <v>7</v>
      </c>
      <c r="F34" s="116">
        <v>15</v>
      </c>
      <c r="G34" s="175" t="s">
        <v>7</v>
      </c>
      <c r="H34" s="176"/>
      <c r="I34" s="176"/>
      <c r="J34" s="177"/>
      <c r="K34" s="171" t="s">
        <v>7</v>
      </c>
      <c r="L34" s="172"/>
      <c r="M34" s="172"/>
      <c r="N34" s="173"/>
      <c r="O34" s="128">
        <f>120/F34</f>
        <v>8</v>
      </c>
      <c r="P34" s="71" t="s">
        <v>7</v>
      </c>
      <c r="Q34" s="72">
        <f>R2/O34</f>
        <v>7.47</v>
      </c>
      <c r="R34" s="54">
        <f>100-Q34*100/D34</f>
        <v>6.625</v>
      </c>
      <c r="S34" s="128">
        <f>360/F34</f>
        <v>24</v>
      </c>
      <c r="T34" s="72">
        <f>U2/S34</f>
        <v>6.3</v>
      </c>
      <c r="U34" s="54">
        <f>100-T34*100/D34</f>
        <v>21.25</v>
      </c>
      <c r="V34" s="128">
        <f>600/F34</f>
        <v>40</v>
      </c>
      <c r="W34" s="72">
        <f>X2/V34</f>
        <v>5.4</v>
      </c>
      <c r="X34" s="54">
        <f>100-W34*100/D34</f>
        <v>32.5</v>
      </c>
      <c r="Y34" s="128">
        <f>3000/F34</f>
        <v>200</v>
      </c>
      <c r="Z34" s="83">
        <f>AA2/Y34</f>
        <v>4.05</v>
      </c>
      <c r="AA34" s="54">
        <f>100-Z34*100/D34</f>
        <v>49.375</v>
      </c>
    </row>
    <row r="35" spans="1:27" ht="6" customHeight="1" x14ac:dyDescent="0.25">
      <c r="A35" s="13"/>
      <c r="B35" s="16"/>
      <c r="C35" s="62"/>
      <c r="D35" s="45"/>
      <c r="E35" s="121"/>
      <c r="F35" s="19"/>
      <c r="G35" s="13"/>
      <c r="H35" s="13"/>
      <c r="I35" s="13"/>
      <c r="J35" s="13"/>
      <c r="K35" s="13"/>
      <c r="L35" s="16"/>
      <c r="M35" s="122"/>
      <c r="N35" s="55"/>
      <c r="O35" s="13"/>
      <c r="P35" s="90"/>
      <c r="Q35" s="9"/>
      <c r="R35" s="37"/>
      <c r="S35" s="13"/>
      <c r="T35" s="9"/>
      <c r="U35" s="37"/>
      <c r="V35" s="13"/>
      <c r="W35" s="9"/>
      <c r="X35" s="37"/>
      <c r="Y35" s="13"/>
      <c r="Z35" s="122"/>
      <c r="AA35" s="37"/>
    </row>
    <row r="36" spans="1:27" ht="15" customHeight="1" x14ac:dyDescent="0.25">
      <c r="A36" s="150" t="s">
        <v>48</v>
      </c>
      <c r="B36" s="14" t="s">
        <v>50</v>
      </c>
      <c r="C36" s="60">
        <v>7</v>
      </c>
      <c r="D36" s="43">
        <v>9</v>
      </c>
      <c r="E36" s="22" t="s">
        <v>7</v>
      </c>
      <c r="F36" s="148">
        <v>12</v>
      </c>
      <c r="G36" s="149">
        <f>12/F36</f>
        <v>1</v>
      </c>
      <c r="H36" s="94">
        <v>7</v>
      </c>
      <c r="I36" s="95">
        <f>J2/G36</f>
        <v>9</v>
      </c>
      <c r="J36" s="96">
        <f>100-I36*100/D36</f>
        <v>0</v>
      </c>
      <c r="K36" s="149">
        <f>60/F36</f>
        <v>5</v>
      </c>
      <c r="L36" s="94" t="s">
        <v>7</v>
      </c>
      <c r="M36" s="95">
        <f>N2/K36</f>
        <v>7.2</v>
      </c>
      <c r="N36" s="96">
        <f>100-M36*100/D36</f>
        <v>20</v>
      </c>
      <c r="O36" s="149">
        <f>120/F36</f>
        <v>10</v>
      </c>
      <c r="P36" s="94" t="s">
        <v>7</v>
      </c>
      <c r="Q36" s="95">
        <f>R2/O36</f>
        <v>5.976</v>
      </c>
      <c r="R36" s="96">
        <f>100-Q36*100/D36</f>
        <v>33.599999999999994</v>
      </c>
      <c r="S36" s="149">
        <f>360/F36</f>
        <v>30</v>
      </c>
      <c r="T36" s="95">
        <f>U2/S36</f>
        <v>5.04</v>
      </c>
      <c r="U36" s="96">
        <f>100-T36*100/D36</f>
        <v>44</v>
      </c>
      <c r="V36" s="149">
        <f>600/F36</f>
        <v>50</v>
      </c>
      <c r="W36" s="95">
        <f>X2/V36</f>
        <v>4.32</v>
      </c>
      <c r="X36" s="96">
        <f>100-W36*100/D36</f>
        <v>52</v>
      </c>
      <c r="Y36" s="157">
        <f>3000/F36</f>
        <v>250</v>
      </c>
      <c r="Z36" s="95">
        <f>AA2/Y36</f>
        <v>3.24</v>
      </c>
      <c r="AA36" s="53">
        <f>100-Z36*100/D36</f>
        <v>64</v>
      </c>
    </row>
    <row r="37" spans="1:27" ht="15.75" customHeight="1" x14ac:dyDescent="0.25">
      <c r="A37" s="151"/>
      <c r="B37" s="30" t="s">
        <v>51</v>
      </c>
      <c r="C37" s="61">
        <v>5</v>
      </c>
      <c r="D37" s="44">
        <v>6</v>
      </c>
      <c r="E37" s="28" t="s">
        <v>7</v>
      </c>
      <c r="F37" s="148"/>
      <c r="G37" s="149"/>
      <c r="H37" s="94">
        <v>5</v>
      </c>
      <c r="I37" s="97">
        <f>J3/G36</f>
        <v>6</v>
      </c>
      <c r="J37" s="98">
        <f>100-I37*100/D37</f>
        <v>0</v>
      </c>
      <c r="K37" s="149"/>
      <c r="L37" s="94" t="s">
        <v>7</v>
      </c>
      <c r="M37" s="97">
        <f>N3/K36</f>
        <v>4.8</v>
      </c>
      <c r="N37" s="98">
        <f t="shared" ref="N37" si="4">100-M37*100/D37</f>
        <v>20</v>
      </c>
      <c r="O37" s="149"/>
      <c r="P37" s="94" t="s">
        <v>7</v>
      </c>
      <c r="Q37" s="97">
        <f>R3/O36</f>
        <v>3.9840000000000004</v>
      </c>
      <c r="R37" s="98">
        <f>100-Q37*100/D37</f>
        <v>33.599999999999994</v>
      </c>
      <c r="S37" s="149"/>
      <c r="T37" s="97">
        <f>U3/S36</f>
        <v>3.36</v>
      </c>
      <c r="U37" s="98">
        <f>100-T37*100/D37</f>
        <v>44</v>
      </c>
      <c r="V37" s="149"/>
      <c r="W37" s="97">
        <f>X3/V36</f>
        <v>2.88</v>
      </c>
      <c r="X37" s="98">
        <f>100-W37*100/D37</f>
        <v>52</v>
      </c>
      <c r="Y37" s="158"/>
      <c r="Z37" s="97">
        <f>AA3/Y36</f>
        <v>2.16</v>
      </c>
      <c r="AA37" s="35">
        <f>100-Z37*100/D37</f>
        <v>64</v>
      </c>
    </row>
    <row r="38" spans="1:27" x14ac:dyDescent="0.25">
      <c r="A38" s="151"/>
      <c r="B38" s="14" t="s">
        <v>49</v>
      </c>
      <c r="C38" s="60" t="s">
        <v>7</v>
      </c>
      <c r="D38" s="43">
        <v>270</v>
      </c>
      <c r="E38" s="22" t="s">
        <v>27</v>
      </c>
      <c r="F38" s="162" t="s">
        <v>7</v>
      </c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4"/>
    </row>
    <row r="39" spans="1:27" x14ac:dyDescent="0.25">
      <c r="A39" s="152"/>
      <c r="B39" s="14" t="s">
        <v>10</v>
      </c>
      <c r="C39" s="60" t="s">
        <v>7</v>
      </c>
      <c r="D39" s="43">
        <v>5</v>
      </c>
      <c r="E39" s="22" t="s">
        <v>36</v>
      </c>
      <c r="F39" s="162" t="s">
        <v>7</v>
      </c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4"/>
    </row>
    <row r="40" spans="1:27" ht="7.5" customHeight="1" x14ac:dyDescent="0.25"/>
    <row r="41" spans="1:27" ht="14.25" customHeight="1" x14ac:dyDescent="0.25">
      <c r="A41" s="156" t="s">
        <v>37</v>
      </c>
      <c r="B41" s="156"/>
      <c r="C41" s="124">
        <v>100</v>
      </c>
      <c r="D41" s="125">
        <v>110</v>
      </c>
      <c r="E41" s="123" t="s">
        <v>38</v>
      </c>
    </row>
    <row r="42" spans="1:27" ht="14.25" customHeight="1" x14ac:dyDescent="0.25">
      <c r="A42" s="156"/>
      <c r="B42" s="156"/>
      <c r="C42" s="124">
        <v>600</v>
      </c>
      <c r="D42" s="125">
        <v>660</v>
      </c>
      <c r="E42" s="123" t="s">
        <v>39</v>
      </c>
    </row>
    <row r="43" spans="1:27" x14ac:dyDescent="0.25">
      <c r="A43" s="141"/>
      <c r="B43" s="141"/>
      <c r="C43" s="135"/>
      <c r="D43" s="135"/>
      <c r="E43" s="12"/>
    </row>
    <row r="44" spans="1:27" x14ac:dyDescent="0.25">
      <c r="A44" s="141"/>
      <c r="B44" s="141"/>
      <c r="C44" s="135"/>
      <c r="D44" s="135"/>
      <c r="E44" s="12"/>
    </row>
    <row r="45" spans="1:27" x14ac:dyDescent="0.25">
      <c r="A45" s="141"/>
      <c r="B45" s="141"/>
      <c r="C45" s="136"/>
      <c r="D45" s="137"/>
      <c r="E45" s="21"/>
    </row>
    <row r="46" spans="1:27" x14ac:dyDescent="0.25">
      <c r="A46" s="141"/>
      <c r="B46" s="141"/>
      <c r="C46" s="138"/>
      <c r="D46" s="139"/>
      <c r="E46" s="140"/>
    </row>
  </sheetData>
  <mergeCells count="112">
    <mergeCell ref="G6:J7"/>
    <mergeCell ref="K6:K7"/>
    <mergeCell ref="O6:O7"/>
    <mergeCell ref="S2:T2"/>
    <mergeCell ref="V2:W2"/>
    <mergeCell ref="Y2:Z2"/>
    <mergeCell ref="G1:J1"/>
    <mergeCell ref="K1:N1"/>
    <mergeCell ref="O1:R1"/>
    <mergeCell ref="S1:U1"/>
    <mergeCell ref="V1:X1"/>
    <mergeCell ref="Y1:AA1"/>
    <mergeCell ref="S4:T4"/>
    <mergeCell ref="V4:W4"/>
    <mergeCell ref="Y4:Z4"/>
    <mergeCell ref="S3:T3"/>
    <mergeCell ref="V3:W3"/>
    <mergeCell ref="Y3:Z3"/>
    <mergeCell ref="Y6:Y7"/>
    <mergeCell ref="F1:F5"/>
    <mergeCell ref="G2:I2"/>
    <mergeCell ref="K2:M2"/>
    <mergeCell ref="O2:Q2"/>
    <mergeCell ref="G4:I4"/>
    <mergeCell ref="K4:M4"/>
    <mergeCell ref="O4:Q4"/>
    <mergeCell ref="A1:A5"/>
    <mergeCell ref="B1:B5"/>
    <mergeCell ref="C1:C5"/>
    <mergeCell ref="D1:D5"/>
    <mergeCell ref="E1:E5"/>
    <mergeCell ref="G3:I3"/>
    <mergeCell ref="K3:M3"/>
    <mergeCell ref="O3:Q3"/>
    <mergeCell ref="S22:U22"/>
    <mergeCell ref="Y22:AA22"/>
    <mergeCell ref="A13:A14"/>
    <mergeCell ref="F13:F14"/>
    <mergeCell ref="G13:J14"/>
    <mergeCell ref="K13:K14"/>
    <mergeCell ref="O13:O14"/>
    <mergeCell ref="S13:S14"/>
    <mergeCell ref="V13:V14"/>
    <mergeCell ref="Y13:Y14"/>
    <mergeCell ref="A16:A21"/>
    <mergeCell ref="F16:F17"/>
    <mergeCell ref="G16:J17"/>
    <mergeCell ref="K16:K17"/>
    <mergeCell ref="O16:O17"/>
    <mergeCell ref="F18:F19"/>
    <mergeCell ref="G18:J19"/>
    <mergeCell ref="O18:O19"/>
    <mergeCell ref="S18:S19"/>
    <mergeCell ref="V18:V19"/>
    <mergeCell ref="Y18:Y19"/>
    <mergeCell ref="F8:F9"/>
    <mergeCell ref="G8:J9"/>
    <mergeCell ref="K8:K9"/>
    <mergeCell ref="O8:O9"/>
    <mergeCell ref="S8:S9"/>
    <mergeCell ref="F11:AA11"/>
    <mergeCell ref="V8:V9"/>
    <mergeCell ref="Y8:Y9"/>
    <mergeCell ref="Y10:AA10"/>
    <mergeCell ref="G31:J31"/>
    <mergeCell ref="F32:AA32"/>
    <mergeCell ref="G34:J34"/>
    <mergeCell ref="G29:J30"/>
    <mergeCell ref="F27:AA27"/>
    <mergeCell ref="F20:AA20"/>
    <mergeCell ref="F21:AA21"/>
    <mergeCell ref="A6:A11"/>
    <mergeCell ref="G10:J10"/>
    <mergeCell ref="K18:K19"/>
    <mergeCell ref="V6:V7"/>
    <mergeCell ref="F6:F7"/>
    <mergeCell ref="S6:S7"/>
    <mergeCell ref="S23:S24"/>
    <mergeCell ref="V23:V24"/>
    <mergeCell ref="Y23:Y24"/>
    <mergeCell ref="A23:A24"/>
    <mergeCell ref="F23:F24"/>
    <mergeCell ref="G23:G24"/>
    <mergeCell ref="K23:K24"/>
    <mergeCell ref="O23:O24"/>
    <mergeCell ref="S16:S17"/>
    <mergeCell ref="V16:V17"/>
    <mergeCell ref="Y16:Y17"/>
    <mergeCell ref="F36:F37"/>
    <mergeCell ref="K36:K37"/>
    <mergeCell ref="A36:A39"/>
    <mergeCell ref="G36:G37"/>
    <mergeCell ref="F25:F26"/>
    <mergeCell ref="G25:G26"/>
    <mergeCell ref="K25:K26"/>
    <mergeCell ref="Y25:Y26"/>
    <mergeCell ref="A41:B42"/>
    <mergeCell ref="O25:O26"/>
    <mergeCell ref="O36:O37"/>
    <mergeCell ref="S36:S37"/>
    <mergeCell ref="V36:V37"/>
    <mergeCell ref="Y36:Y37"/>
    <mergeCell ref="F33:AA33"/>
    <mergeCell ref="F38:AA38"/>
    <mergeCell ref="F39:AA39"/>
    <mergeCell ref="K29:N30"/>
    <mergeCell ref="K31:N31"/>
    <mergeCell ref="K34:N34"/>
    <mergeCell ref="V25:V26"/>
    <mergeCell ref="A29:A34"/>
    <mergeCell ref="A25:A26"/>
    <mergeCell ref="S25:S26"/>
  </mergeCells>
  <pageMargins left="7.874015748031496E-2" right="7.874015748031496E-2" top="0.39370078740157483" bottom="0.39370078740157483" header="0.31496062992125984" footer="0.31496062992125984"/>
  <pageSetup paperSize="8" orientation="landscape"/>
  <ignoredErrors>
    <ignoredError sqref="Q9 T9 W9 M9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6"/>
  <sheetViews>
    <sheetView tabSelected="1" workbookViewId="0">
      <selection activeCell="AA6" sqref="AA6"/>
    </sheetView>
  </sheetViews>
  <sheetFormatPr defaultColWidth="8.85546875" defaultRowHeight="15" x14ac:dyDescent="0.25"/>
  <cols>
    <col min="1" max="1" width="8.42578125" style="3" customWidth="1"/>
    <col min="2" max="2" width="23.7109375" style="3" customWidth="1"/>
    <col min="3" max="3" width="7.42578125" style="51" customWidth="1"/>
    <col min="4" max="4" width="25" style="2" customWidth="1"/>
    <col min="5" max="5" width="4.7109375" style="5" customWidth="1"/>
    <col min="6" max="6" width="4.85546875" style="5" customWidth="1"/>
    <col min="7" max="7" width="5.42578125" style="5" customWidth="1"/>
    <col min="8" max="8" width="8.140625" style="100" customWidth="1"/>
    <col min="9" max="9" width="5" style="5" customWidth="1"/>
    <col min="10" max="10" width="4.42578125" style="1" customWidth="1"/>
    <col min="11" max="11" width="5.85546875" style="59" customWidth="1"/>
    <col min="12" max="12" width="9.140625" style="6" customWidth="1"/>
    <col min="13" max="13" width="5" style="39" customWidth="1"/>
    <col min="14" max="14" width="4.140625" style="1" customWidth="1"/>
    <col min="15" max="15" width="9.42578125" style="59" customWidth="1"/>
    <col min="16" max="16" width="10.140625" style="6" customWidth="1"/>
    <col min="17" max="17" width="5" style="39" customWidth="1"/>
    <col min="18" max="18" width="4.42578125" style="3" customWidth="1"/>
    <col min="19" max="19" width="9" customWidth="1"/>
    <col min="20" max="20" width="5" style="40" customWidth="1"/>
    <col min="21" max="21" width="4.42578125" customWidth="1"/>
    <col min="22" max="22" width="9" customWidth="1"/>
    <col min="23" max="23" width="5" customWidth="1"/>
    <col min="24" max="24" width="4.140625" customWidth="1"/>
    <col min="25" max="25" width="8.7109375" customWidth="1"/>
    <col min="26" max="26" width="5" customWidth="1"/>
    <col min="27" max="41" width="8.7109375" customWidth="1"/>
  </cols>
  <sheetData>
    <row r="1" spans="1:26" x14ac:dyDescent="0.25">
      <c r="S1" s="239" t="s">
        <v>119</v>
      </c>
      <c r="T1" s="239"/>
      <c r="U1" s="239"/>
      <c r="V1" s="239"/>
      <c r="W1" s="239"/>
      <c r="X1" s="239"/>
      <c r="Y1" s="239"/>
      <c r="Z1" s="239"/>
    </row>
    <row r="2" spans="1:26" x14ac:dyDescent="0.25">
      <c r="S2" s="240" t="s">
        <v>120</v>
      </c>
      <c r="T2" s="240"/>
      <c r="U2" s="240"/>
      <c r="V2" s="240"/>
      <c r="W2" s="240"/>
      <c r="X2" s="240"/>
      <c r="Y2" s="240"/>
      <c r="Z2" s="240"/>
    </row>
    <row r="3" spans="1:26" ht="24" customHeight="1" x14ac:dyDescent="0.25">
      <c r="A3" s="229" t="s">
        <v>66</v>
      </c>
      <c r="B3" s="229" t="s">
        <v>67</v>
      </c>
      <c r="C3" s="231" t="s">
        <v>116</v>
      </c>
      <c r="D3" s="229" t="s">
        <v>68</v>
      </c>
      <c r="E3" s="222" t="s">
        <v>69</v>
      </c>
      <c r="F3" s="234" t="s">
        <v>70</v>
      </c>
      <c r="G3" s="234"/>
      <c r="H3" s="234"/>
      <c r="I3" s="234"/>
      <c r="J3" s="234" t="s">
        <v>71</v>
      </c>
      <c r="K3" s="234"/>
      <c r="L3" s="234"/>
      <c r="M3" s="234"/>
      <c r="N3" s="234" t="s">
        <v>72</v>
      </c>
      <c r="O3" s="234"/>
      <c r="P3" s="234"/>
      <c r="Q3" s="234"/>
      <c r="R3" s="235" t="s">
        <v>73</v>
      </c>
      <c r="S3" s="235"/>
      <c r="T3" s="235"/>
      <c r="U3" s="235" t="s">
        <v>74</v>
      </c>
      <c r="V3" s="235"/>
      <c r="W3" s="235"/>
      <c r="X3" s="236" t="s">
        <v>75</v>
      </c>
      <c r="Y3" s="237"/>
      <c r="Z3" s="238"/>
    </row>
    <row r="4" spans="1:26" ht="15" customHeight="1" x14ac:dyDescent="0.25">
      <c r="A4" s="229"/>
      <c r="B4" s="229"/>
      <c r="C4" s="231"/>
      <c r="D4" s="229"/>
      <c r="E4" s="222"/>
      <c r="F4" s="223" t="s">
        <v>76</v>
      </c>
      <c r="G4" s="224"/>
      <c r="H4" s="224"/>
      <c r="I4" s="103">
        <v>9</v>
      </c>
      <c r="J4" s="223" t="s">
        <v>76</v>
      </c>
      <c r="K4" s="224"/>
      <c r="L4" s="224"/>
      <c r="M4" s="103">
        <v>36</v>
      </c>
      <c r="N4" s="223" t="s">
        <v>76</v>
      </c>
      <c r="O4" s="224"/>
      <c r="P4" s="224"/>
      <c r="Q4" s="103">
        <f>C8*N8*83/100</f>
        <v>59.76</v>
      </c>
      <c r="R4" s="223" t="s">
        <v>76</v>
      </c>
      <c r="S4" s="224"/>
      <c r="T4" s="103">
        <f>C8*R8*70/100</f>
        <v>151.19999999999999</v>
      </c>
      <c r="U4" s="223" t="s">
        <v>76</v>
      </c>
      <c r="V4" s="224"/>
      <c r="W4" s="103">
        <f>C8*U8*60/100</f>
        <v>216</v>
      </c>
      <c r="X4" s="223" t="s">
        <v>76</v>
      </c>
      <c r="Y4" s="224"/>
      <c r="Z4" s="103">
        <f>C8*X8*45/100</f>
        <v>810</v>
      </c>
    </row>
    <row r="5" spans="1:26" ht="21" customHeight="1" x14ac:dyDescent="0.25">
      <c r="A5" s="229"/>
      <c r="B5" s="229"/>
      <c r="C5" s="231"/>
      <c r="D5" s="229"/>
      <c r="E5" s="222"/>
      <c r="F5" s="232" t="s">
        <v>77</v>
      </c>
      <c r="G5" s="233"/>
      <c r="H5" s="233"/>
      <c r="I5" s="104">
        <v>6</v>
      </c>
      <c r="J5" s="232" t="s">
        <v>77</v>
      </c>
      <c r="K5" s="233"/>
      <c r="L5" s="233"/>
      <c r="M5" s="104">
        <v>24</v>
      </c>
      <c r="N5" s="232" t="s">
        <v>77</v>
      </c>
      <c r="O5" s="233"/>
      <c r="P5" s="233"/>
      <c r="Q5" s="104">
        <f>C9*N8*83/100</f>
        <v>39.840000000000003</v>
      </c>
      <c r="R5" s="232" t="s">
        <v>77</v>
      </c>
      <c r="S5" s="233"/>
      <c r="T5" s="104">
        <f>C9*R8*70/100</f>
        <v>100.8</v>
      </c>
      <c r="U5" s="232" t="s">
        <v>77</v>
      </c>
      <c r="V5" s="233"/>
      <c r="W5" s="104">
        <f>C9*U8*60/100</f>
        <v>144</v>
      </c>
      <c r="X5" s="232" t="s">
        <v>77</v>
      </c>
      <c r="Y5" s="233"/>
      <c r="Z5" s="104">
        <f>C9*X8*45/100</f>
        <v>540</v>
      </c>
    </row>
    <row r="6" spans="1:26" ht="20.25" customHeight="1" x14ac:dyDescent="0.25">
      <c r="A6" s="229"/>
      <c r="B6" s="229"/>
      <c r="C6" s="231"/>
      <c r="D6" s="229"/>
      <c r="E6" s="222"/>
      <c r="F6" s="225"/>
      <c r="G6" s="226"/>
      <c r="H6" s="226"/>
      <c r="I6" s="107"/>
      <c r="J6" s="225"/>
      <c r="K6" s="226"/>
      <c r="L6" s="226"/>
      <c r="M6" s="107"/>
      <c r="N6" s="227" t="s">
        <v>78</v>
      </c>
      <c r="O6" s="228"/>
      <c r="P6" s="228"/>
      <c r="Q6" s="106">
        <v>26</v>
      </c>
      <c r="R6" s="227" t="s">
        <v>78</v>
      </c>
      <c r="S6" s="228"/>
      <c r="T6" s="106">
        <v>67</v>
      </c>
      <c r="U6" s="227" t="s">
        <v>78</v>
      </c>
      <c r="V6" s="228"/>
      <c r="W6" s="106">
        <v>96</v>
      </c>
      <c r="X6" s="225"/>
      <c r="Y6" s="226"/>
      <c r="Z6" s="105"/>
    </row>
    <row r="7" spans="1:26" s="4" customFormat="1" ht="63" customHeight="1" x14ac:dyDescent="0.25">
      <c r="A7" s="229"/>
      <c r="B7" s="229"/>
      <c r="C7" s="231"/>
      <c r="D7" s="229"/>
      <c r="E7" s="222"/>
      <c r="F7" s="108" t="s">
        <v>110</v>
      </c>
      <c r="G7" s="109" t="s">
        <v>111</v>
      </c>
      <c r="H7" s="109" t="s">
        <v>112</v>
      </c>
      <c r="I7" s="111" t="s">
        <v>113</v>
      </c>
      <c r="J7" s="108" t="s">
        <v>110</v>
      </c>
      <c r="K7" s="109" t="s">
        <v>111</v>
      </c>
      <c r="L7" s="109" t="s">
        <v>112</v>
      </c>
      <c r="M7" s="111" t="s">
        <v>113</v>
      </c>
      <c r="N7" s="108" t="s">
        <v>110</v>
      </c>
      <c r="O7" s="109" t="s">
        <v>111</v>
      </c>
      <c r="P7" s="109" t="s">
        <v>112</v>
      </c>
      <c r="Q7" s="111" t="s">
        <v>113</v>
      </c>
      <c r="R7" s="108" t="s">
        <v>110</v>
      </c>
      <c r="S7" s="109" t="s">
        <v>112</v>
      </c>
      <c r="T7" s="111" t="s">
        <v>113</v>
      </c>
      <c r="U7" s="108" t="s">
        <v>110</v>
      </c>
      <c r="V7" s="109" t="s">
        <v>112</v>
      </c>
      <c r="W7" s="111" t="s">
        <v>113</v>
      </c>
      <c r="X7" s="108" t="s">
        <v>110</v>
      </c>
      <c r="Y7" s="109" t="s">
        <v>112</v>
      </c>
      <c r="Z7" s="111" t="s">
        <v>113</v>
      </c>
    </row>
    <row r="8" spans="1:26" ht="27.75" customHeight="1" x14ac:dyDescent="0.25">
      <c r="A8" s="174" t="s">
        <v>88</v>
      </c>
      <c r="B8" s="14" t="s">
        <v>3</v>
      </c>
      <c r="C8" s="43">
        <v>18</v>
      </c>
      <c r="D8" s="22" t="s">
        <v>85</v>
      </c>
      <c r="E8" s="188">
        <v>30</v>
      </c>
      <c r="F8" s="179" t="s">
        <v>7</v>
      </c>
      <c r="G8" s="180"/>
      <c r="H8" s="180"/>
      <c r="I8" s="181"/>
      <c r="J8" s="186">
        <f>60/E8</f>
        <v>2</v>
      </c>
      <c r="K8" s="69" t="s">
        <v>7</v>
      </c>
      <c r="L8" s="7">
        <f>M4/J8</f>
        <v>18</v>
      </c>
      <c r="M8" s="78">
        <f>100-L8*100/C8</f>
        <v>0</v>
      </c>
      <c r="N8" s="186">
        <f>120/E8</f>
        <v>4</v>
      </c>
      <c r="O8" s="69">
        <v>12.5</v>
      </c>
      <c r="P8" s="7">
        <f>Q4/N8</f>
        <v>14.94</v>
      </c>
      <c r="Q8" s="34">
        <f>100-P8*100/C8</f>
        <v>17</v>
      </c>
      <c r="R8" s="186">
        <f>360/E8</f>
        <v>12</v>
      </c>
      <c r="S8" s="7">
        <f>T4/R8</f>
        <v>12.6</v>
      </c>
      <c r="T8" s="34">
        <f>100-S8*100/C8</f>
        <v>30</v>
      </c>
      <c r="U8" s="186">
        <f>600/E8</f>
        <v>20</v>
      </c>
      <c r="V8" s="7">
        <f>W4/U8</f>
        <v>10.8</v>
      </c>
      <c r="W8" s="34">
        <f>100-V8*100/C8</f>
        <v>40</v>
      </c>
      <c r="X8" s="186">
        <f>3000/E8</f>
        <v>100</v>
      </c>
      <c r="Y8" s="7">
        <f>Z4/X8</f>
        <v>8.1</v>
      </c>
      <c r="Z8" s="53">
        <f>100-Y8*100/C8</f>
        <v>55</v>
      </c>
    </row>
    <row r="9" spans="1:26" ht="27" customHeight="1" x14ac:dyDescent="0.25">
      <c r="A9" s="174"/>
      <c r="B9" s="27" t="s">
        <v>79</v>
      </c>
      <c r="C9" s="44">
        <v>12</v>
      </c>
      <c r="D9" s="28" t="s">
        <v>85</v>
      </c>
      <c r="E9" s="189"/>
      <c r="F9" s="182"/>
      <c r="G9" s="183"/>
      <c r="H9" s="183"/>
      <c r="I9" s="184"/>
      <c r="J9" s="187"/>
      <c r="K9" s="70" t="s">
        <v>7</v>
      </c>
      <c r="L9" s="29">
        <f>M5/J8</f>
        <v>12</v>
      </c>
      <c r="M9" s="80">
        <f>100-L9*100/C9</f>
        <v>0</v>
      </c>
      <c r="N9" s="187"/>
      <c r="O9" s="70">
        <v>8.75</v>
      </c>
      <c r="P9" s="29">
        <f>Q5/N8</f>
        <v>9.9600000000000009</v>
      </c>
      <c r="Q9" s="52">
        <f>100-P9*100/C9</f>
        <v>16.999999999999986</v>
      </c>
      <c r="R9" s="187"/>
      <c r="S9" s="29">
        <f>T5/R8</f>
        <v>8.4</v>
      </c>
      <c r="T9" s="52">
        <f>100-S9*100/C9</f>
        <v>30</v>
      </c>
      <c r="U9" s="187"/>
      <c r="V9" s="29">
        <f>W5/U8</f>
        <v>7.2</v>
      </c>
      <c r="W9" s="52">
        <f>100-V9*100/C9</f>
        <v>40</v>
      </c>
      <c r="X9" s="187"/>
      <c r="Y9" s="29">
        <f>Z5/X8</f>
        <v>5.4</v>
      </c>
      <c r="Z9" s="52">
        <f>100-Y9*100/C9</f>
        <v>55</v>
      </c>
    </row>
    <row r="10" spans="1:26" ht="27.75" customHeight="1" x14ac:dyDescent="0.25">
      <c r="A10" s="174"/>
      <c r="B10" s="14" t="s">
        <v>80</v>
      </c>
      <c r="C10" s="43">
        <v>12</v>
      </c>
      <c r="D10" s="147" t="s">
        <v>87</v>
      </c>
      <c r="E10" s="188">
        <v>20</v>
      </c>
      <c r="F10" s="179" t="s">
        <v>7</v>
      </c>
      <c r="G10" s="180"/>
      <c r="H10" s="180"/>
      <c r="I10" s="181"/>
      <c r="J10" s="186">
        <f>60/E10</f>
        <v>3</v>
      </c>
      <c r="K10" s="91" t="s">
        <v>7</v>
      </c>
      <c r="L10" s="83">
        <f>M4/J10</f>
        <v>12</v>
      </c>
      <c r="M10" s="81">
        <f t="shared" ref="M10:M11" si="0">100-L10*100/C10</f>
        <v>0</v>
      </c>
      <c r="N10" s="186">
        <f>120/E10</f>
        <v>6</v>
      </c>
      <c r="O10" s="91" t="s">
        <v>7</v>
      </c>
      <c r="P10" s="83">
        <f>Q4/N10</f>
        <v>9.9599999999999991</v>
      </c>
      <c r="Q10" s="85">
        <f>100-P10*100/C10</f>
        <v>17.000000000000014</v>
      </c>
      <c r="R10" s="190">
        <f>360/E10</f>
        <v>18</v>
      </c>
      <c r="S10" s="83">
        <f>T4/R10</f>
        <v>8.3999999999999986</v>
      </c>
      <c r="T10" s="85">
        <f>100-S10*100/C10</f>
        <v>30.000000000000014</v>
      </c>
      <c r="U10" s="190">
        <f>600/E10</f>
        <v>30</v>
      </c>
      <c r="V10" s="83">
        <f>W4/U10</f>
        <v>7.2</v>
      </c>
      <c r="W10" s="85">
        <f>100-V10*100/C10</f>
        <v>40</v>
      </c>
      <c r="X10" s="186">
        <f>3000/E10</f>
        <v>150</v>
      </c>
      <c r="Y10" s="83">
        <f>Z4/X10</f>
        <v>5.4</v>
      </c>
      <c r="Z10" s="53">
        <f>100-Y10*100/C10</f>
        <v>55</v>
      </c>
    </row>
    <row r="11" spans="1:26" ht="27" customHeight="1" x14ac:dyDescent="0.25">
      <c r="A11" s="174"/>
      <c r="B11" s="30" t="s">
        <v>81</v>
      </c>
      <c r="C11" s="44">
        <v>8</v>
      </c>
      <c r="D11" s="28" t="s">
        <v>87</v>
      </c>
      <c r="E11" s="189"/>
      <c r="F11" s="182"/>
      <c r="G11" s="183"/>
      <c r="H11" s="183"/>
      <c r="I11" s="184"/>
      <c r="J11" s="187"/>
      <c r="K11" s="92" t="s">
        <v>7</v>
      </c>
      <c r="L11" s="86">
        <f>M5/J10</f>
        <v>8</v>
      </c>
      <c r="M11" s="80">
        <f t="shared" si="0"/>
        <v>0</v>
      </c>
      <c r="N11" s="187"/>
      <c r="O11" s="93" t="s">
        <v>7</v>
      </c>
      <c r="P11" s="86">
        <f>Q5/N10</f>
        <v>6.6400000000000006</v>
      </c>
      <c r="Q11" s="88">
        <f>100-P11*100/C11</f>
        <v>17</v>
      </c>
      <c r="R11" s="191"/>
      <c r="S11" s="86">
        <f>T5/R10</f>
        <v>5.6</v>
      </c>
      <c r="T11" s="88">
        <f>100-S11*100/C11</f>
        <v>30</v>
      </c>
      <c r="U11" s="191"/>
      <c r="V11" s="86">
        <f>W5/U10</f>
        <v>4.8</v>
      </c>
      <c r="W11" s="88">
        <f>100-V11*100/C11</f>
        <v>40</v>
      </c>
      <c r="X11" s="187"/>
      <c r="Y11" s="86">
        <f>Z5/X10</f>
        <v>3.6</v>
      </c>
      <c r="Z11" s="52">
        <f>100-Y11*100/C11</f>
        <v>55</v>
      </c>
    </row>
    <row r="12" spans="1:26" ht="31.5" customHeight="1" x14ac:dyDescent="0.25">
      <c r="A12" s="174"/>
      <c r="B12" s="73" t="s">
        <v>78</v>
      </c>
      <c r="C12" s="75">
        <v>8</v>
      </c>
      <c r="D12" s="113" t="s">
        <v>86</v>
      </c>
      <c r="E12" s="116">
        <v>30</v>
      </c>
      <c r="F12" s="175" t="s">
        <v>7</v>
      </c>
      <c r="G12" s="176"/>
      <c r="H12" s="176"/>
      <c r="I12" s="177"/>
      <c r="J12" s="144">
        <f>120/E12</f>
        <v>4</v>
      </c>
      <c r="K12" s="71" t="s">
        <v>7</v>
      </c>
      <c r="L12" s="76">
        <f>M6/J12</f>
        <v>0</v>
      </c>
      <c r="M12" s="77">
        <v>0</v>
      </c>
      <c r="N12" s="144">
        <f>120/E12</f>
        <v>4</v>
      </c>
      <c r="O12" s="71">
        <v>6.25</v>
      </c>
      <c r="P12" s="76">
        <f>Q6/N12</f>
        <v>6.5</v>
      </c>
      <c r="Q12" s="77">
        <f>100-P12*100/C12</f>
        <v>18.75</v>
      </c>
      <c r="R12" s="144">
        <f>360/E12</f>
        <v>12</v>
      </c>
      <c r="S12" s="76">
        <f>T6/R12</f>
        <v>5.583333333333333</v>
      </c>
      <c r="T12" s="77">
        <f>100-S12*100/C12</f>
        <v>30.208333333333343</v>
      </c>
      <c r="U12" s="144">
        <f>600/E12</f>
        <v>20</v>
      </c>
      <c r="V12" s="76">
        <f>W6/U12</f>
        <v>4.8</v>
      </c>
      <c r="W12" s="77">
        <f>100-V12*100/C12</f>
        <v>40</v>
      </c>
      <c r="X12" s="175" t="s">
        <v>7</v>
      </c>
      <c r="Y12" s="176"/>
      <c r="Z12" s="177"/>
    </row>
    <row r="13" spans="1:26" ht="36.75" customHeight="1" x14ac:dyDescent="0.25">
      <c r="A13" s="174"/>
      <c r="B13" s="14" t="s">
        <v>82</v>
      </c>
      <c r="C13" s="115" t="s">
        <v>83</v>
      </c>
      <c r="D13" s="22" t="s">
        <v>85</v>
      </c>
      <c r="E13" s="192" t="s">
        <v>7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4"/>
    </row>
    <row r="14" spans="1:26" s="12" customFormat="1" ht="13.5" customHeight="1" x14ac:dyDescent="0.25">
      <c r="A14" s="13"/>
      <c r="B14" s="16"/>
      <c r="C14" s="45"/>
      <c r="D14" s="23"/>
      <c r="E14" s="19"/>
      <c r="F14" s="19"/>
      <c r="G14" s="19"/>
      <c r="H14" s="57"/>
      <c r="I14" s="19"/>
      <c r="J14" s="11"/>
      <c r="K14" s="56"/>
      <c r="L14" s="9"/>
      <c r="M14" s="55"/>
      <c r="N14" s="11"/>
      <c r="O14" s="56"/>
      <c r="P14" s="9"/>
      <c r="Q14" s="55"/>
      <c r="U14" s="11"/>
      <c r="V14" s="9"/>
      <c r="W14" s="55"/>
    </row>
    <row r="15" spans="1:26" x14ac:dyDescent="0.25">
      <c r="A15" s="174" t="s">
        <v>107</v>
      </c>
      <c r="B15" s="14" t="s">
        <v>3</v>
      </c>
      <c r="C15" s="46">
        <v>12</v>
      </c>
      <c r="D15" s="15" t="s">
        <v>89</v>
      </c>
      <c r="E15" s="148">
        <v>20</v>
      </c>
      <c r="F15" s="199" t="s">
        <v>7</v>
      </c>
      <c r="G15" s="200"/>
      <c r="H15" s="200"/>
      <c r="I15" s="201"/>
      <c r="J15" s="205">
        <f>60/E15</f>
        <v>3</v>
      </c>
      <c r="K15" s="68" t="s">
        <v>7</v>
      </c>
      <c r="L15" s="8">
        <f>M4/J15</f>
        <v>12</v>
      </c>
      <c r="M15" s="79">
        <f>100-L15*100/C15</f>
        <v>0</v>
      </c>
      <c r="N15" s="205">
        <f>120/E15</f>
        <v>6</v>
      </c>
      <c r="O15" s="68">
        <v>8</v>
      </c>
      <c r="P15" s="8">
        <f>Q4/N15</f>
        <v>9.9599999999999991</v>
      </c>
      <c r="Q15" s="36">
        <f>100-P15*100/C15</f>
        <v>17.000000000000014</v>
      </c>
      <c r="R15" s="205">
        <f>360/E15</f>
        <v>18</v>
      </c>
      <c r="S15" s="8">
        <f>T4/R15</f>
        <v>8.3999999999999986</v>
      </c>
      <c r="T15" s="54">
        <f>100-S15*100/C15</f>
        <v>30.000000000000014</v>
      </c>
      <c r="U15" s="205">
        <f>600/E15</f>
        <v>30</v>
      </c>
      <c r="V15" s="8">
        <f>W4/U15</f>
        <v>7.2</v>
      </c>
      <c r="W15" s="54">
        <f>100-V15*100/C15</f>
        <v>40</v>
      </c>
      <c r="X15" s="206">
        <f>3000/E15</f>
        <v>150</v>
      </c>
      <c r="Y15" s="8">
        <f>Z4/X15</f>
        <v>5.4</v>
      </c>
      <c r="Z15" s="53">
        <f>100-Y15*100/C15</f>
        <v>55</v>
      </c>
    </row>
    <row r="16" spans="1:26" x14ac:dyDescent="0.25">
      <c r="A16" s="174"/>
      <c r="B16" s="30" t="s">
        <v>79</v>
      </c>
      <c r="C16" s="47">
        <v>8</v>
      </c>
      <c r="D16" s="31" t="s">
        <v>89</v>
      </c>
      <c r="E16" s="148"/>
      <c r="F16" s="202"/>
      <c r="G16" s="203"/>
      <c r="H16" s="203"/>
      <c r="I16" s="204"/>
      <c r="J16" s="205"/>
      <c r="K16" s="68" t="s">
        <v>7</v>
      </c>
      <c r="L16" s="29">
        <f>M5/J15</f>
        <v>8</v>
      </c>
      <c r="M16" s="120">
        <f>100-L16*100/C16</f>
        <v>0</v>
      </c>
      <c r="N16" s="205"/>
      <c r="O16" s="68">
        <v>7.2</v>
      </c>
      <c r="P16" s="29">
        <f>Q5/N15</f>
        <v>6.6400000000000006</v>
      </c>
      <c r="Q16" s="35">
        <f>100-P16*100/C16</f>
        <v>17</v>
      </c>
      <c r="R16" s="205"/>
      <c r="S16" s="29">
        <f>T5/R15</f>
        <v>5.6</v>
      </c>
      <c r="T16" s="35">
        <f>100-S16*100/C16</f>
        <v>30</v>
      </c>
      <c r="U16" s="205"/>
      <c r="V16" s="29">
        <f>W5/U15</f>
        <v>4.8</v>
      </c>
      <c r="W16" s="35">
        <f>100-V16*100/C16</f>
        <v>40</v>
      </c>
      <c r="X16" s="207"/>
      <c r="Y16" s="29">
        <f>Z5/X15</f>
        <v>3.6</v>
      </c>
      <c r="Z16" s="35">
        <f>100-Y16*100/C16</f>
        <v>55</v>
      </c>
    </row>
    <row r="17" spans="1:26" s="21" customFormat="1" ht="13.5" customHeight="1" x14ac:dyDescent="0.25">
      <c r="A17" s="13"/>
      <c r="B17" s="16"/>
      <c r="C17" s="48"/>
      <c r="D17" s="17"/>
      <c r="E17" s="18"/>
      <c r="F17" s="18"/>
      <c r="G17" s="18"/>
      <c r="H17" s="99"/>
      <c r="I17" s="18"/>
      <c r="J17" s="19"/>
      <c r="K17" s="57"/>
      <c r="L17" s="20"/>
      <c r="M17" s="37"/>
      <c r="N17" s="19"/>
      <c r="O17" s="57"/>
      <c r="P17" s="20"/>
      <c r="Q17" s="37"/>
      <c r="U17" s="19"/>
      <c r="V17" s="20"/>
      <c r="W17" s="37"/>
    </row>
    <row r="18" spans="1:26" ht="24.75" customHeight="1" x14ac:dyDescent="0.25">
      <c r="A18" s="150" t="s">
        <v>90</v>
      </c>
      <c r="B18" s="14" t="s">
        <v>91</v>
      </c>
      <c r="C18" s="43">
        <v>9</v>
      </c>
      <c r="D18" s="22" t="s">
        <v>7</v>
      </c>
      <c r="E18" s="148">
        <v>15</v>
      </c>
      <c r="F18" s="208" t="s">
        <v>7</v>
      </c>
      <c r="G18" s="209"/>
      <c r="H18" s="209"/>
      <c r="I18" s="210"/>
      <c r="J18" s="149">
        <f>60/E18</f>
        <v>4</v>
      </c>
      <c r="K18" s="94" t="s">
        <v>7</v>
      </c>
      <c r="L18" s="95">
        <f>M4/J18</f>
        <v>9</v>
      </c>
      <c r="M18" s="96">
        <f>100-L18*100/C18</f>
        <v>0</v>
      </c>
      <c r="N18" s="149">
        <f>120/E18</f>
        <v>8</v>
      </c>
      <c r="O18" s="94" t="s">
        <v>7</v>
      </c>
      <c r="P18" s="95">
        <f>Q4/N18</f>
        <v>7.47</v>
      </c>
      <c r="Q18" s="96">
        <f>100-P18*100/C18</f>
        <v>17</v>
      </c>
      <c r="R18" s="149">
        <f>360/E18</f>
        <v>24</v>
      </c>
      <c r="S18" s="95">
        <f>T4/R18</f>
        <v>6.3</v>
      </c>
      <c r="T18" s="96">
        <f>100-S18*100/C18</f>
        <v>30</v>
      </c>
      <c r="U18" s="149">
        <f>600/E18</f>
        <v>40</v>
      </c>
      <c r="V18" s="95">
        <f>W4/U18</f>
        <v>5.4</v>
      </c>
      <c r="W18" s="96">
        <f>100-V18*100/C18</f>
        <v>40</v>
      </c>
      <c r="X18" s="157">
        <f>3000/E18</f>
        <v>200</v>
      </c>
      <c r="Y18" s="95">
        <f>Z4/X18</f>
        <v>4.05</v>
      </c>
      <c r="Z18" s="53">
        <f>100-Y18*100/C18</f>
        <v>55</v>
      </c>
    </row>
    <row r="19" spans="1:26" ht="24.75" customHeight="1" x14ac:dyDescent="0.25">
      <c r="A19" s="151"/>
      <c r="B19" s="30" t="s">
        <v>92</v>
      </c>
      <c r="C19" s="44">
        <v>6</v>
      </c>
      <c r="D19" s="28" t="s">
        <v>7</v>
      </c>
      <c r="E19" s="148"/>
      <c r="F19" s="211"/>
      <c r="G19" s="212"/>
      <c r="H19" s="212"/>
      <c r="I19" s="213"/>
      <c r="J19" s="149"/>
      <c r="K19" s="94" t="s">
        <v>7</v>
      </c>
      <c r="L19" s="97">
        <f>M5/J18</f>
        <v>6</v>
      </c>
      <c r="M19" s="98">
        <f t="shared" ref="M19:M21" si="1">100-L19*100/C19</f>
        <v>0</v>
      </c>
      <c r="N19" s="149"/>
      <c r="O19" s="94" t="s">
        <v>7</v>
      </c>
      <c r="P19" s="97">
        <f>Q5/N18</f>
        <v>4.9800000000000004</v>
      </c>
      <c r="Q19" s="98">
        <f>100-P19*100/C19</f>
        <v>16.999999999999986</v>
      </c>
      <c r="R19" s="149"/>
      <c r="S19" s="97">
        <f>T5/R18</f>
        <v>4.2</v>
      </c>
      <c r="T19" s="98">
        <f>100-S19*100/C19</f>
        <v>30</v>
      </c>
      <c r="U19" s="149"/>
      <c r="V19" s="97">
        <f>W5/U18</f>
        <v>3.6</v>
      </c>
      <c r="W19" s="98">
        <f>100-V19*100/C19</f>
        <v>40</v>
      </c>
      <c r="X19" s="158"/>
      <c r="Y19" s="97">
        <f>Z5/X18</f>
        <v>2.7</v>
      </c>
      <c r="Z19" s="52">
        <f>100-Y19*100/C19</f>
        <v>55</v>
      </c>
    </row>
    <row r="20" spans="1:26" ht="24.75" customHeight="1" x14ac:dyDescent="0.25">
      <c r="A20" s="151"/>
      <c r="B20" s="14" t="s">
        <v>93</v>
      </c>
      <c r="C20" s="43">
        <v>12</v>
      </c>
      <c r="D20" s="22" t="s">
        <v>7</v>
      </c>
      <c r="E20" s="188">
        <v>20</v>
      </c>
      <c r="F20" s="214" t="s">
        <v>7</v>
      </c>
      <c r="G20" s="215"/>
      <c r="H20" s="215"/>
      <c r="I20" s="216"/>
      <c r="J20" s="185">
        <f>60/E20</f>
        <v>3</v>
      </c>
      <c r="K20" s="82" t="s">
        <v>7</v>
      </c>
      <c r="L20" s="83">
        <f>M4/J20</f>
        <v>12</v>
      </c>
      <c r="M20" s="84">
        <f>100-L20*100/C20</f>
        <v>0</v>
      </c>
      <c r="N20" s="185">
        <f>120/E20</f>
        <v>6</v>
      </c>
      <c r="O20" s="82" t="s">
        <v>7</v>
      </c>
      <c r="P20" s="83">
        <f>Q4/N20</f>
        <v>9.9599999999999991</v>
      </c>
      <c r="Q20" s="85">
        <f>100-P20*100/C20</f>
        <v>17.000000000000014</v>
      </c>
      <c r="R20" s="185">
        <f>360/E20</f>
        <v>18</v>
      </c>
      <c r="S20" s="83">
        <f>T4/R20</f>
        <v>8.3999999999999986</v>
      </c>
      <c r="T20" s="85">
        <f>100-S20*100/C20</f>
        <v>30.000000000000014</v>
      </c>
      <c r="U20" s="185">
        <f>600/E20</f>
        <v>30</v>
      </c>
      <c r="V20" s="83">
        <f>W4/U20</f>
        <v>7.2</v>
      </c>
      <c r="W20" s="85">
        <f>100-V20*100/C20</f>
        <v>40</v>
      </c>
      <c r="X20" s="220">
        <f>3000/E20</f>
        <v>150</v>
      </c>
      <c r="Y20" s="83">
        <f>Z4/X20</f>
        <v>5.4</v>
      </c>
      <c r="Z20" s="53">
        <f>100-Y20*100/C20</f>
        <v>55</v>
      </c>
    </row>
    <row r="21" spans="1:26" ht="24.75" customHeight="1" x14ac:dyDescent="0.25">
      <c r="A21" s="151"/>
      <c r="B21" s="30" t="s">
        <v>94</v>
      </c>
      <c r="C21" s="44">
        <v>8</v>
      </c>
      <c r="D21" s="28" t="s">
        <v>7</v>
      </c>
      <c r="E21" s="189"/>
      <c r="F21" s="217"/>
      <c r="G21" s="218"/>
      <c r="H21" s="218"/>
      <c r="I21" s="219"/>
      <c r="J21" s="185"/>
      <c r="K21" s="82" t="s">
        <v>7</v>
      </c>
      <c r="L21" s="86">
        <f>M5/J20</f>
        <v>8</v>
      </c>
      <c r="M21" s="87">
        <f t="shared" si="1"/>
        <v>0</v>
      </c>
      <c r="N21" s="185"/>
      <c r="O21" s="82" t="s">
        <v>7</v>
      </c>
      <c r="P21" s="86">
        <f>Q5/N20</f>
        <v>6.6400000000000006</v>
      </c>
      <c r="Q21" s="88">
        <f>100-P21*100/C21</f>
        <v>17</v>
      </c>
      <c r="R21" s="185"/>
      <c r="S21" s="86">
        <f>T5/R20</f>
        <v>5.6</v>
      </c>
      <c r="T21" s="89">
        <f>100-S21*100/C21</f>
        <v>30</v>
      </c>
      <c r="U21" s="185"/>
      <c r="V21" s="86">
        <f>W5/U20</f>
        <v>4.8</v>
      </c>
      <c r="W21" s="88">
        <f>100-V21*100/C21</f>
        <v>40</v>
      </c>
      <c r="X21" s="221"/>
      <c r="Y21" s="86">
        <f>Z5/X20</f>
        <v>3.6</v>
      </c>
      <c r="Z21" s="35">
        <f>100-Y21*100/C21</f>
        <v>55</v>
      </c>
    </row>
    <row r="22" spans="1:26" x14ac:dyDescent="0.25">
      <c r="A22" s="151"/>
      <c r="B22" s="14" t="s">
        <v>95</v>
      </c>
      <c r="C22" s="43" t="s">
        <v>11</v>
      </c>
      <c r="D22" s="22" t="s">
        <v>84</v>
      </c>
      <c r="E22" s="162" t="s">
        <v>7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4"/>
    </row>
    <row r="23" spans="1:26" x14ac:dyDescent="0.25">
      <c r="A23" s="152"/>
      <c r="B23" s="14" t="s">
        <v>97</v>
      </c>
      <c r="C23" s="43">
        <v>50</v>
      </c>
      <c r="D23" s="22" t="s">
        <v>96</v>
      </c>
      <c r="E23" s="162" t="s">
        <v>7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4"/>
    </row>
    <row r="24" spans="1:26" s="21" customFormat="1" ht="13.5" customHeight="1" x14ac:dyDescent="0.25">
      <c r="A24" s="13"/>
      <c r="B24" s="16"/>
      <c r="C24" s="45"/>
      <c r="D24" s="23"/>
      <c r="E24" s="19"/>
      <c r="F24" s="24"/>
      <c r="G24" s="24"/>
      <c r="H24" s="58"/>
      <c r="I24" s="102"/>
      <c r="J24" s="19"/>
      <c r="K24" s="58"/>
      <c r="L24" s="24"/>
      <c r="M24" s="101"/>
      <c r="N24" s="24"/>
      <c r="O24" s="58"/>
      <c r="P24" s="24"/>
      <c r="Q24" s="38"/>
      <c r="R24" s="195"/>
      <c r="S24" s="195"/>
      <c r="T24" s="195"/>
      <c r="U24" s="24"/>
      <c r="V24" s="19"/>
      <c r="W24" s="38"/>
      <c r="X24" s="196"/>
      <c r="Y24" s="197"/>
      <c r="Z24" s="198"/>
    </row>
    <row r="25" spans="1:26" x14ac:dyDescent="0.25">
      <c r="A25" s="174" t="s">
        <v>108</v>
      </c>
      <c r="B25" s="14" t="s">
        <v>3</v>
      </c>
      <c r="C25" s="49">
        <v>4</v>
      </c>
      <c r="D25" s="26" t="s">
        <v>7</v>
      </c>
      <c r="E25" s="148">
        <v>4</v>
      </c>
      <c r="F25" s="153">
        <f>12/E25</f>
        <v>3</v>
      </c>
      <c r="G25" s="67">
        <v>2.5</v>
      </c>
      <c r="H25" s="10">
        <f>I4/F25</f>
        <v>3</v>
      </c>
      <c r="I25" s="36">
        <f>100-H25*100/C25</f>
        <v>25</v>
      </c>
      <c r="J25" s="153">
        <f>60/E25</f>
        <v>15</v>
      </c>
      <c r="K25" s="67">
        <v>2.08</v>
      </c>
      <c r="L25" s="10">
        <f>M4/J25</f>
        <v>2.4</v>
      </c>
      <c r="M25" s="36">
        <f>100-L25*100/C25</f>
        <v>40</v>
      </c>
      <c r="N25" s="153">
        <f>120/E25</f>
        <v>30</v>
      </c>
      <c r="O25" s="67">
        <v>1.66</v>
      </c>
      <c r="P25" s="10">
        <f>Q4/N25</f>
        <v>1.992</v>
      </c>
      <c r="Q25" s="36">
        <f>100-P25*100/C25</f>
        <v>50.2</v>
      </c>
      <c r="R25" s="155">
        <f>360/E25</f>
        <v>90</v>
      </c>
      <c r="S25" s="10">
        <f>T4/R25</f>
        <v>1.68</v>
      </c>
      <c r="T25" s="54">
        <f>100-S25*100/C25</f>
        <v>58</v>
      </c>
      <c r="U25" s="155">
        <f>600/E25</f>
        <v>150</v>
      </c>
      <c r="V25" s="10">
        <f>W4/U25</f>
        <v>1.44</v>
      </c>
      <c r="W25" s="54">
        <f>100-V25*100/C25</f>
        <v>64</v>
      </c>
      <c r="X25" s="153">
        <f>3000/L25</f>
        <v>1250</v>
      </c>
      <c r="Y25" s="10">
        <f>Z4/X25</f>
        <v>0.64800000000000002</v>
      </c>
      <c r="Z25" s="53">
        <f>100-Y25*100/C25</f>
        <v>83.8</v>
      </c>
    </row>
    <row r="26" spans="1:26" x14ac:dyDescent="0.25">
      <c r="A26" s="174"/>
      <c r="B26" s="30" t="s">
        <v>79</v>
      </c>
      <c r="C26" s="50">
        <v>3</v>
      </c>
      <c r="D26" s="32" t="s">
        <v>7</v>
      </c>
      <c r="E26" s="148"/>
      <c r="F26" s="154"/>
      <c r="G26" s="67" t="s">
        <v>7</v>
      </c>
      <c r="H26" s="33">
        <f>I5/F25</f>
        <v>2</v>
      </c>
      <c r="I26" s="35">
        <f t="shared" ref="I26:I28" si="2">100-H26*100/C26</f>
        <v>33.333333333333329</v>
      </c>
      <c r="J26" s="154"/>
      <c r="K26" s="67" t="s">
        <v>7</v>
      </c>
      <c r="L26" s="33">
        <f>M5/J25</f>
        <v>1.6</v>
      </c>
      <c r="M26" s="35">
        <f t="shared" ref="M26:M28" si="3">100-L26*100/C26</f>
        <v>46.666666666666664</v>
      </c>
      <c r="N26" s="154"/>
      <c r="O26" s="67" t="s">
        <v>7</v>
      </c>
      <c r="P26" s="33">
        <f>Q5/N25</f>
        <v>1.3280000000000001</v>
      </c>
      <c r="Q26" s="35">
        <f>100-P26*100/C26</f>
        <v>55.733333333333327</v>
      </c>
      <c r="R26" s="155"/>
      <c r="S26" s="33">
        <f>T5/R25</f>
        <v>1.1199999999999999</v>
      </c>
      <c r="T26" s="35">
        <f>100-S26*100/C26</f>
        <v>62.666666666666671</v>
      </c>
      <c r="U26" s="155"/>
      <c r="V26" s="33">
        <f>W5/U25</f>
        <v>0.96</v>
      </c>
      <c r="W26" s="35">
        <f>100-V26*100/C26</f>
        <v>68</v>
      </c>
      <c r="X26" s="154"/>
      <c r="Y26" s="33">
        <f>Z5/X25</f>
        <v>0.432</v>
      </c>
      <c r="Z26" s="52">
        <f>100-Y26*100/C26</f>
        <v>85.6</v>
      </c>
    </row>
    <row r="27" spans="1:26" x14ac:dyDescent="0.25">
      <c r="A27" s="174" t="s">
        <v>109</v>
      </c>
      <c r="B27" s="14" t="s">
        <v>3</v>
      </c>
      <c r="C27" s="49">
        <v>4</v>
      </c>
      <c r="D27" s="26" t="s">
        <v>7</v>
      </c>
      <c r="E27" s="148">
        <v>3</v>
      </c>
      <c r="F27" s="153">
        <f>12/E27</f>
        <v>4</v>
      </c>
      <c r="G27" s="67">
        <v>1.66</v>
      </c>
      <c r="H27" s="10">
        <f>I4/F27</f>
        <v>2.25</v>
      </c>
      <c r="I27" s="36">
        <f t="shared" si="2"/>
        <v>43.75</v>
      </c>
      <c r="J27" s="155">
        <f>60/E27</f>
        <v>20</v>
      </c>
      <c r="K27" s="67">
        <v>1.38</v>
      </c>
      <c r="L27" s="10">
        <f>M4/J27</f>
        <v>1.8</v>
      </c>
      <c r="M27" s="36">
        <f t="shared" si="3"/>
        <v>55</v>
      </c>
      <c r="N27" s="155">
        <f>120/E27</f>
        <v>40</v>
      </c>
      <c r="O27" s="67">
        <v>1.1100000000000001</v>
      </c>
      <c r="P27" s="10">
        <f>Q4/N27</f>
        <v>1.494</v>
      </c>
      <c r="Q27" s="36">
        <f>100-P27*100/C27</f>
        <v>62.65</v>
      </c>
      <c r="R27" s="155">
        <f>360/E27</f>
        <v>120</v>
      </c>
      <c r="S27" s="10">
        <f>T4/R27</f>
        <v>1.26</v>
      </c>
      <c r="T27" s="54">
        <f>100-S27*100/C27</f>
        <v>68.5</v>
      </c>
      <c r="U27" s="155">
        <f>600/E27</f>
        <v>200</v>
      </c>
      <c r="V27" s="10">
        <f>W4/U27</f>
        <v>1.08</v>
      </c>
      <c r="W27" s="54">
        <f>100-V27*100/C27</f>
        <v>73</v>
      </c>
      <c r="X27" s="153">
        <f>3000/L27</f>
        <v>1666.6666666666665</v>
      </c>
      <c r="Y27" s="10">
        <f>Z4/X27</f>
        <v>0.48600000000000004</v>
      </c>
      <c r="Z27" s="53">
        <f>100-Y27*100/C27</f>
        <v>87.85</v>
      </c>
    </row>
    <row r="28" spans="1:26" x14ac:dyDescent="0.25">
      <c r="A28" s="174"/>
      <c r="B28" s="30" t="s">
        <v>79</v>
      </c>
      <c r="C28" s="50">
        <v>3</v>
      </c>
      <c r="D28" s="32" t="s">
        <v>7</v>
      </c>
      <c r="E28" s="148"/>
      <c r="F28" s="154"/>
      <c r="G28" s="67" t="s">
        <v>7</v>
      </c>
      <c r="H28" s="33">
        <f>I5/F27</f>
        <v>1.5</v>
      </c>
      <c r="I28" s="35">
        <f t="shared" si="2"/>
        <v>50</v>
      </c>
      <c r="J28" s="155"/>
      <c r="K28" s="67" t="s">
        <v>7</v>
      </c>
      <c r="L28" s="33">
        <f>M5/J27</f>
        <v>1.2</v>
      </c>
      <c r="M28" s="35">
        <f t="shared" si="3"/>
        <v>60</v>
      </c>
      <c r="N28" s="155"/>
      <c r="O28" s="67" t="s">
        <v>7</v>
      </c>
      <c r="P28" s="33">
        <f>Q5/N27</f>
        <v>0.99600000000000011</v>
      </c>
      <c r="Q28" s="35">
        <f>100-P28*100/C28</f>
        <v>66.8</v>
      </c>
      <c r="R28" s="155"/>
      <c r="S28" s="33">
        <f>T5/R27</f>
        <v>0.84</v>
      </c>
      <c r="T28" s="35">
        <f>100-S28*100/C28</f>
        <v>72</v>
      </c>
      <c r="U28" s="155"/>
      <c r="V28" s="33">
        <f>W5/U27</f>
        <v>0.72</v>
      </c>
      <c r="W28" s="35">
        <f>100-V28*100/C28</f>
        <v>76</v>
      </c>
      <c r="X28" s="154"/>
      <c r="Y28" s="33">
        <f>Z5/X27</f>
        <v>0.32400000000000001</v>
      </c>
      <c r="Z28" s="35">
        <f>100-Y28*100/C28</f>
        <v>89.2</v>
      </c>
    </row>
    <row r="29" spans="1:26" ht="23.25" customHeight="1" x14ac:dyDescent="0.25">
      <c r="A29" s="16"/>
      <c r="B29" s="14" t="s">
        <v>99</v>
      </c>
      <c r="C29" s="43">
        <v>0</v>
      </c>
      <c r="D29" s="142" t="s">
        <v>117</v>
      </c>
      <c r="E29" s="162" t="s">
        <v>7</v>
      </c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4"/>
    </row>
    <row r="30" spans="1:26" ht="13.5" customHeight="1" x14ac:dyDescent="0.25">
      <c r="A30" s="16"/>
      <c r="B30" s="16"/>
      <c r="C30" s="45"/>
      <c r="D30" s="23"/>
      <c r="E30" s="19"/>
      <c r="F30" s="19"/>
      <c r="G30" s="19"/>
      <c r="H30" s="57"/>
      <c r="I30" s="19"/>
      <c r="J30" s="13"/>
      <c r="K30" s="90"/>
      <c r="L30" s="9"/>
      <c r="M30" s="37"/>
      <c r="N30" s="13"/>
      <c r="O30" s="90"/>
      <c r="P30" s="9"/>
      <c r="Q30" s="37"/>
      <c r="R30" s="16"/>
      <c r="S30" s="16"/>
      <c r="T30" s="16"/>
      <c r="U30" s="16"/>
      <c r="V30" s="16"/>
      <c r="W30" s="16"/>
      <c r="X30" s="16"/>
      <c r="Y30" s="16"/>
      <c r="Z30" s="16"/>
    </row>
    <row r="31" spans="1:26" x14ac:dyDescent="0.25">
      <c r="A31" s="174" t="s">
        <v>33</v>
      </c>
      <c r="B31" s="14" t="s">
        <v>114</v>
      </c>
      <c r="C31" s="43">
        <v>20</v>
      </c>
      <c r="D31" s="26" t="s">
        <v>7</v>
      </c>
      <c r="E31" s="145">
        <v>40</v>
      </c>
      <c r="F31" s="179" t="s">
        <v>7</v>
      </c>
      <c r="G31" s="180"/>
      <c r="H31" s="180"/>
      <c r="I31" s="181"/>
      <c r="J31" s="165" t="s">
        <v>7</v>
      </c>
      <c r="K31" s="166"/>
      <c r="L31" s="166"/>
      <c r="M31" s="167"/>
      <c r="N31" s="143">
        <f>120/E31</f>
        <v>3</v>
      </c>
      <c r="O31" s="69"/>
      <c r="P31" s="7">
        <f>Q4/N31</f>
        <v>19.919999999999998</v>
      </c>
      <c r="Q31" s="34">
        <f>100-P31*100/C31</f>
        <v>0.40000000000000568</v>
      </c>
      <c r="R31" s="144">
        <f>360/E31</f>
        <v>9</v>
      </c>
      <c r="S31" s="7">
        <f>T4/R31</f>
        <v>16.799999999999997</v>
      </c>
      <c r="T31" s="34">
        <f>100-S31*100/C31</f>
        <v>16.000000000000014</v>
      </c>
      <c r="U31" s="144">
        <f>600/E31</f>
        <v>15</v>
      </c>
      <c r="V31" s="7">
        <f>W4/U31</f>
        <v>14.4</v>
      </c>
      <c r="W31" s="34">
        <f>100-V31*100/C31</f>
        <v>28</v>
      </c>
      <c r="X31" s="144">
        <f>3000/E31</f>
        <v>75</v>
      </c>
      <c r="Y31" s="7">
        <f>Z4/X31</f>
        <v>10.8</v>
      </c>
      <c r="Z31" s="53">
        <f>100-Y31*100/C31</f>
        <v>46</v>
      </c>
    </row>
    <row r="32" spans="1:26" ht="24" x14ac:dyDescent="0.25">
      <c r="A32" s="174"/>
      <c r="B32" s="30" t="s">
        <v>118</v>
      </c>
      <c r="C32" s="44">
        <v>8</v>
      </c>
      <c r="D32" s="133"/>
      <c r="E32" s="146">
        <v>24</v>
      </c>
      <c r="F32" s="182"/>
      <c r="G32" s="183"/>
      <c r="H32" s="183"/>
      <c r="I32" s="184"/>
      <c r="J32" s="168"/>
      <c r="K32" s="169"/>
      <c r="L32" s="169"/>
      <c r="M32" s="170"/>
      <c r="N32" s="143">
        <f>120/E32</f>
        <v>5</v>
      </c>
      <c r="O32" s="70"/>
      <c r="P32" s="29">
        <f>Q5/N32</f>
        <v>7.9680000000000009</v>
      </c>
      <c r="Q32" s="52">
        <f>100-P32*100/C32</f>
        <v>0.39999999999999147</v>
      </c>
      <c r="R32" s="144">
        <f>360/E32</f>
        <v>15</v>
      </c>
      <c r="S32" s="29">
        <f>T5/R32</f>
        <v>6.72</v>
      </c>
      <c r="T32" s="52">
        <f>100-S32*100/C32</f>
        <v>16</v>
      </c>
      <c r="U32" s="144">
        <f>600/E32</f>
        <v>25</v>
      </c>
      <c r="V32" s="29">
        <f>W5/U32</f>
        <v>5.76</v>
      </c>
      <c r="W32" s="52">
        <f>100-V32*100/C32</f>
        <v>28</v>
      </c>
      <c r="X32" s="144">
        <f>3000/E32</f>
        <v>125</v>
      </c>
      <c r="Y32" s="29">
        <f>Z5/X32</f>
        <v>4.32</v>
      </c>
      <c r="Z32" s="52">
        <f>100-Y32*100/C32</f>
        <v>46</v>
      </c>
    </row>
    <row r="33" spans="1:26" ht="24" x14ac:dyDescent="0.25">
      <c r="A33" s="174"/>
      <c r="B33" s="14" t="s">
        <v>115</v>
      </c>
      <c r="C33" s="43">
        <v>56</v>
      </c>
      <c r="D33" s="22" t="s">
        <v>98</v>
      </c>
      <c r="E33" s="178" t="s">
        <v>7</v>
      </c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78"/>
      <c r="W33" s="178"/>
      <c r="X33" s="178"/>
      <c r="Y33" s="178"/>
      <c r="Z33" s="178"/>
    </row>
    <row r="34" spans="1:26" ht="24" x14ac:dyDescent="0.25">
      <c r="A34" s="174"/>
      <c r="B34" s="14" t="s">
        <v>99</v>
      </c>
      <c r="C34" s="43">
        <v>0</v>
      </c>
      <c r="D34" s="22" t="s">
        <v>100</v>
      </c>
      <c r="E34" s="159" t="s">
        <v>7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1"/>
    </row>
    <row r="35" spans="1:26" ht="12.75" customHeight="1" x14ac:dyDescent="0.25">
      <c r="A35" s="13"/>
      <c r="B35" s="16"/>
      <c r="C35" s="45"/>
      <c r="D35" s="121"/>
      <c r="E35" s="19"/>
      <c r="F35" s="13"/>
      <c r="G35" s="13"/>
      <c r="H35" s="13"/>
      <c r="I35" s="13"/>
      <c r="J35" s="13"/>
      <c r="K35" s="16"/>
      <c r="L35" s="122"/>
      <c r="M35" s="55"/>
      <c r="N35" s="13"/>
      <c r="O35" s="90"/>
      <c r="P35" s="9"/>
      <c r="Q35" s="37"/>
      <c r="R35" s="13"/>
      <c r="S35" s="9"/>
      <c r="T35" s="37"/>
      <c r="U35" s="13"/>
      <c r="V35" s="9"/>
      <c r="W35" s="37"/>
      <c r="X35" s="13"/>
      <c r="Y35" s="122"/>
      <c r="Z35" s="37"/>
    </row>
    <row r="36" spans="1:26" ht="15" customHeight="1" x14ac:dyDescent="0.25">
      <c r="A36" s="150" t="s">
        <v>101</v>
      </c>
      <c r="B36" s="14" t="s">
        <v>3</v>
      </c>
      <c r="C36" s="43">
        <v>9</v>
      </c>
      <c r="D36" s="22" t="s">
        <v>7</v>
      </c>
      <c r="E36" s="148">
        <v>12</v>
      </c>
      <c r="F36" s="149">
        <f>12/E36</f>
        <v>1</v>
      </c>
      <c r="G36" s="94">
        <v>7</v>
      </c>
      <c r="H36" s="95">
        <f>I4/F36</f>
        <v>9</v>
      </c>
      <c r="I36" s="96">
        <f>100-H36*100/C36</f>
        <v>0</v>
      </c>
      <c r="J36" s="149">
        <f>60/E36</f>
        <v>5</v>
      </c>
      <c r="K36" s="94" t="s">
        <v>7</v>
      </c>
      <c r="L36" s="95">
        <f>M4/J36</f>
        <v>7.2</v>
      </c>
      <c r="M36" s="96">
        <f>100-L36*100/C36</f>
        <v>20</v>
      </c>
      <c r="N36" s="149">
        <f>120/E36</f>
        <v>10</v>
      </c>
      <c r="O36" s="94" t="s">
        <v>7</v>
      </c>
      <c r="P36" s="95">
        <f>Q4/N36</f>
        <v>5.976</v>
      </c>
      <c r="Q36" s="96">
        <f>100-P36*100/C36</f>
        <v>33.599999999999994</v>
      </c>
      <c r="R36" s="149">
        <f>360/E36</f>
        <v>30</v>
      </c>
      <c r="S36" s="95">
        <f>T4/R36</f>
        <v>5.04</v>
      </c>
      <c r="T36" s="96">
        <f>100-S36*100/C36</f>
        <v>44</v>
      </c>
      <c r="U36" s="149">
        <f>600/E36</f>
        <v>50</v>
      </c>
      <c r="V36" s="95">
        <f>W4/U36</f>
        <v>4.32</v>
      </c>
      <c r="W36" s="96">
        <f>100-V36*100/C36</f>
        <v>52</v>
      </c>
      <c r="X36" s="157">
        <f>3000/E36</f>
        <v>250</v>
      </c>
      <c r="Y36" s="95">
        <f>Z4/X36</f>
        <v>3.24</v>
      </c>
      <c r="Z36" s="53">
        <f>100-Y36*100/C36</f>
        <v>64</v>
      </c>
    </row>
    <row r="37" spans="1:26" ht="15.75" customHeight="1" x14ac:dyDescent="0.25">
      <c r="A37" s="151"/>
      <c r="B37" s="30" t="s">
        <v>79</v>
      </c>
      <c r="C37" s="44">
        <v>6</v>
      </c>
      <c r="D37" s="28" t="s">
        <v>7</v>
      </c>
      <c r="E37" s="148"/>
      <c r="F37" s="149"/>
      <c r="G37" s="94">
        <v>5</v>
      </c>
      <c r="H37" s="97">
        <f>I5/F36</f>
        <v>6</v>
      </c>
      <c r="I37" s="98">
        <f>100-H37*100/C37</f>
        <v>0</v>
      </c>
      <c r="J37" s="149"/>
      <c r="K37" s="94" t="s">
        <v>7</v>
      </c>
      <c r="L37" s="97">
        <f>M5/J36</f>
        <v>4.8</v>
      </c>
      <c r="M37" s="98">
        <f t="shared" ref="M37" si="4">100-L37*100/C37</f>
        <v>20</v>
      </c>
      <c r="N37" s="149"/>
      <c r="O37" s="94" t="s">
        <v>7</v>
      </c>
      <c r="P37" s="97">
        <f>Q5/N36</f>
        <v>3.9840000000000004</v>
      </c>
      <c r="Q37" s="98">
        <f>100-P37*100/C37</f>
        <v>33.599999999999994</v>
      </c>
      <c r="R37" s="149"/>
      <c r="S37" s="97">
        <f>T5/R36</f>
        <v>3.36</v>
      </c>
      <c r="T37" s="98">
        <f>100-S37*100/C37</f>
        <v>44</v>
      </c>
      <c r="U37" s="149"/>
      <c r="V37" s="97">
        <f>W5/U36</f>
        <v>2.88</v>
      </c>
      <c r="W37" s="98">
        <f>100-V37*100/C37</f>
        <v>52</v>
      </c>
      <c r="X37" s="158"/>
      <c r="Y37" s="97">
        <f>Z5/X36</f>
        <v>2.16</v>
      </c>
      <c r="Z37" s="35">
        <f>100-Y37*100/C37</f>
        <v>64</v>
      </c>
    </row>
    <row r="38" spans="1:26" x14ac:dyDescent="0.25">
      <c r="A38" s="151"/>
      <c r="B38" s="14" t="s">
        <v>103</v>
      </c>
      <c r="C38" s="43">
        <v>270</v>
      </c>
      <c r="D38" s="22" t="s">
        <v>96</v>
      </c>
      <c r="E38" s="162" t="s">
        <v>7</v>
      </c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4"/>
    </row>
    <row r="39" spans="1:26" x14ac:dyDescent="0.25">
      <c r="A39" s="152"/>
      <c r="B39" s="14" t="s">
        <v>95</v>
      </c>
      <c r="C39" s="43">
        <v>5</v>
      </c>
      <c r="D39" s="22" t="s">
        <v>102</v>
      </c>
      <c r="E39" s="162" t="s">
        <v>7</v>
      </c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4"/>
    </row>
    <row r="40" spans="1:26" ht="14.25" customHeight="1" x14ac:dyDescent="0.25"/>
    <row r="41" spans="1:26" ht="14.25" customHeight="1" x14ac:dyDescent="0.25">
      <c r="A41" s="156" t="s">
        <v>104</v>
      </c>
      <c r="B41" s="156"/>
      <c r="C41" s="125">
        <v>110</v>
      </c>
      <c r="D41" s="123" t="s">
        <v>105</v>
      </c>
    </row>
    <row r="42" spans="1:26" ht="14.25" customHeight="1" x14ac:dyDescent="0.25">
      <c r="A42" s="156"/>
      <c r="B42" s="156"/>
      <c r="C42" s="125">
        <v>660</v>
      </c>
      <c r="D42" s="123" t="s">
        <v>106</v>
      </c>
    </row>
    <row r="43" spans="1:26" x14ac:dyDescent="0.25">
      <c r="A43" s="141"/>
      <c r="B43" s="141"/>
      <c r="C43" s="135"/>
      <c r="D43" s="12"/>
    </row>
    <row r="44" spans="1:26" x14ac:dyDescent="0.25">
      <c r="A44" s="141"/>
      <c r="B44" s="141"/>
      <c r="C44" s="135"/>
      <c r="D44" s="12"/>
    </row>
    <row r="45" spans="1:26" x14ac:dyDescent="0.25">
      <c r="A45" s="141"/>
      <c r="B45" s="141"/>
      <c r="C45" s="137"/>
      <c r="D45" s="21"/>
    </row>
    <row r="46" spans="1:26" x14ac:dyDescent="0.25">
      <c r="A46" s="141"/>
      <c r="B46" s="141"/>
      <c r="C46" s="139"/>
      <c r="D46" s="140"/>
    </row>
  </sheetData>
  <mergeCells count="109">
    <mergeCell ref="S1:Z1"/>
    <mergeCell ref="S2:Z2"/>
    <mergeCell ref="A41:B42"/>
    <mergeCell ref="N36:N37"/>
    <mergeCell ref="R36:R37"/>
    <mergeCell ref="U36:U37"/>
    <mergeCell ref="X36:X37"/>
    <mergeCell ref="E38:Z38"/>
    <mergeCell ref="E39:Z39"/>
    <mergeCell ref="A36:A39"/>
    <mergeCell ref="E36:E37"/>
    <mergeCell ref="F36:F37"/>
    <mergeCell ref="J36:J37"/>
    <mergeCell ref="U27:U28"/>
    <mergeCell ref="X27:X28"/>
    <mergeCell ref="E29:Z29"/>
    <mergeCell ref="A31:A34"/>
    <mergeCell ref="F31:I32"/>
    <mergeCell ref="J31:M32"/>
    <mergeCell ref="E33:Z33"/>
    <mergeCell ref="E34:Z34"/>
    <mergeCell ref="A27:A28"/>
    <mergeCell ref="E27:E28"/>
    <mergeCell ref="F27:F28"/>
    <mergeCell ref="J27:J28"/>
    <mergeCell ref="N27:N28"/>
    <mergeCell ref="R27:R28"/>
    <mergeCell ref="A18:A23"/>
    <mergeCell ref="E18:E19"/>
    <mergeCell ref="F18:I19"/>
    <mergeCell ref="J18:J19"/>
    <mergeCell ref="N18:N19"/>
    <mergeCell ref="R18:R19"/>
    <mergeCell ref="E22:Z22"/>
    <mergeCell ref="E23:Z23"/>
    <mergeCell ref="U18:U19"/>
    <mergeCell ref="X18:X19"/>
    <mergeCell ref="E20:E21"/>
    <mergeCell ref="F20:I21"/>
    <mergeCell ref="R24:T24"/>
    <mergeCell ref="X24:Z24"/>
    <mergeCell ref="A25:A26"/>
    <mergeCell ref="E25:E26"/>
    <mergeCell ref="F25:F26"/>
    <mergeCell ref="J25:J26"/>
    <mergeCell ref="N25:N26"/>
    <mergeCell ref="R25:R26"/>
    <mergeCell ref="U25:U26"/>
    <mergeCell ref="X25:X26"/>
    <mergeCell ref="A15:A16"/>
    <mergeCell ref="E15:E16"/>
    <mergeCell ref="F15:I16"/>
    <mergeCell ref="J15:J16"/>
    <mergeCell ref="N15:N16"/>
    <mergeCell ref="R15:R16"/>
    <mergeCell ref="U15:U16"/>
    <mergeCell ref="X15:X16"/>
    <mergeCell ref="A8:A13"/>
    <mergeCell ref="F12:I12"/>
    <mergeCell ref="U8:U9"/>
    <mergeCell ref="X8:X9"/>
    <mergeCell ref="E10:E11"/>
    <mergeCell ref="F10:I11"/>
    <mergeCell ref="J10:J11"/>
    <mergeCell ref="N10:N11"/>
    <mergeCell ref="R10:R11"/>
    <mergeCell ref="U10:U11"/>
    <mergeCell ref="X10:X11"/>
    <mergeCell ref="E8:E9"/>
    <mergeCell ref="F8:I9"/>
    <mergeCell ref="J8:J9"/>
    <mergeCell ref="N8:N9"/>
    <mergeCell ref="R8:R9"/>
    <mergeCell ref="U4:V4"/>
    <mergeCell ref="X4:Y4"/>
    <mergeCell ref="X12:Z12"/>
    <mergeCell ref="E13:Z13"/>
    <mergeCell ref="J20:J21"/>
    <mergeCell ref="N20:N21"/>
    <mergeCell ref="R20:R21"/>
    <mergeCell ref="U20:U21"/>
    <mergeCell ref="X20:X21"/>
    <mergeCell ref="R6:S6"/>
    <mergeCell ref="U6:V6"/>
    <mergeCell ref="X6:Y6"/>
    <mergeCell ref="F3:I3"/>
    <mergeCell ref="J3:M3"/>
    <mergeCell ref="N3:Q3"/>
    <mergeCell ref="R3:T3"/>
    <mergeCell ref="U3:W3"/>
    <mergeCell ref="X3:Z3"/>
    <mergeCell ref="A3:A7"/>
    <mergeCell ref="B3:B7"/>
    <mergeCell ref="C3:C7"/>
    <mergeCell ref="D3:D7"/>
    <mergeCell ref="E3:E7"/>
    <mergeCell ref="F4:H4"/>
    <mergeCell ref="J4:L4"/>
    <mergeCell ref="N4:P4"/>
    <mergeCell ref="F6:H6"/>
    <mergeCell ref="J6:L6"/>
    <mergeCell ref="N6:P6"/>
    <mergeCell ref="F5:H5"/>
    <mergeCell ref="J5:L5"/>
    <mergeCell ref="N5:P5"/>
    <mergeCell ref="R5:S5"/>
    <mergeCell ref="U5:V5"/>
    <mergeCell ref="X5:Y5"/>
    <mergeCell ref="R4:S4"/>
  </mergeCells>
  <pageMargins left="7.874015748031496E-2" right="7.874015748031496E-2" top="0.39370078740157483" bottom="0.39370078740157483" header="0.31496062992125984" footer="0.31496062992125984"/>
  <pageSetup paperSize="8" scale="97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Árstruktúra egyesített pont </vt:lpstr>
      <vt:lpstr>Árstruktúra egyesített pont ro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Director executiv</dc:creator>
  <cp:lastModifiedBy>Ildiko</cp:lastModifiedBy>
  <cp:lastPrinted>2020-06-24T12:49:37Z</cp:lastPrinted>
  <dcterms:created xsi:type="dcterms:W3CDTF">2016-08-08T08:58:31Z</dcterms:created>
  <dcterms:modified xsi:type="dcterms:W3CDTF">2020-06-24T12:49:39Z</dcterms:modified>
</cp:coreProperties>
</file>